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Rodrigo Medeiros\Desktop\Rodrigo\Polisys\Contagens\CFC\PORTAL\"/>
    </mc:Choice>
  </mc:AlternateContent>
  <bookViews>
    <workbookView xWindow="0" yWindow="0" windowWidth="20490" windowHeight="7755" tabRatio="485" activeTab="1"/>
  </bookViews>
  <sheets>
    <sheet name="Contagem" sheetId="1" r:id="rId1"/>
    <sheet name="Funções" sheetId="2" r:id="rId2"/>
    <sheet name="Sumário" sheetId="3" r:id="rId3"/>
  </sheets>
  <definedNames>
    <definedName name="_xlnm.Print_Area" localSheetId="1">Funções!$A$1:$T$7</definedName>
    <definedName name="_xlnm.Print_Area" localSheetId="2">Sumário!$A$1:$L$63</definedName>
    <definedName name="CF">Funções!#REF!</definedName>
    <definedName name="Data">Contagem!$X$7</definedName>
    <definedName name="Projeto">Contagem!$F$6</definedName>
    <definedName name="Responsável">Contagem!$F$7</definedName>
    <definedName name="Revisão">Contagem!$X$8</definedName>
    <definedName name="Revisor">Contagem!$F$8</definedName>
    <definedName name="_xlnm.Print_Titles" localSheetId="1">Funções!$1:$7</definedName>
    <definedName name="UFPB">Contagem!$Y$12</definedName>
    <definedName name="VAF">#REF!</definedName>
    <definedName name="VAFA">#REF!</definedName>
    <definedName name="VAFB">#REF!</definedName>
  </definedNames>
  <calcPr calcId="152511"/>
</workbook>
</file>

<file path=xl/calcChain.xml><?xml version="1.0" encoding="utf-8"?>
<calcChain xmlns="http://schemas.openxmlformats.org/spreadsheetml/2006/main">
  <c r="L30" i="2" l="1"/>
  <c r="K30" i="2" s="1"/>
  <c r="N30" i="2"/>
  <c r="L16" i="2"/>
  <c r="K16" i="2"/>
  <c r="O15" i="2"/>
  <c r="N15" i="2"/>
  <c r="L15" i="2"/>
  <c r="K15" i="2"/>
  <c r="N16" i="2"/>
  <c r="O16" i="2"/>
  <c r="M16" i="2"/>
  <c r="M15" i="2"/>
  <c r="L29" i="2"/>
  <c r="K29" i="2" s="1"/>
  <c r="L28" i="2"/>
  <c r="M28" i="2" s="1"/>
  <c r="M29" i="2"/>
  <c r="N28" i="2"/>
  <c r="O28" i="2" s="1"/>
  <c r="L19" i="2"/>
  <c r="K19" i="2"/>
  <c r="M19" i="2"/>
  <c r="N19" i="2"/>
  <c r="O19" i="2"/>
  <c r="O30" i="2"/>
  <c r="O8" i="2"/>
  <c r="O17" i="2"/>
  <c r="O18" i="2"/>
  <c r="O23" i="2"/>
  <c r="O24" i="2"/>
  <c r="O31" i="2"/>
  <c r="L25" i="2"/>
  <c r="N25" i="2" s="1"/>
  <c r="O25" i="2" s="1"/>
  <c r="L26" i="2"/>
  <c r="M26" i="2" s="1"/>
  <c r="L27" i="2"/>
  <c r="N27" i="2" s="1"/>
  <c r="O27" i="2" s="1"/>
  <c r="L31" i="2"/>
  <c r="M31" i="2"/>
  <c r="N31" i="2"/>
  <c r="L32" i="2"/>
  <c r="K32" i="2"/>
  <c r="L33" i="2"/>
  <c r="K33" i="2"/>
  <c r="L103" i="2"/>
  <c r="M103" i="2"/>
  <c r="N102" i="2"/>
  <c r="L102" i="2"/>
  <c r="M102" i="2"/>
  <c r="L18" i="2"/>
  <c r="N18" i="2"/>
  <c r="L141" i="2"/>
  <c r="N141" i="2"/>
  <c r="L140" i="2"/>
  <c r="M140" i="2"/>
  <c r="L139" i="2"/>
  <c r="N139" i="2"/>
  <c r="L138" i="2"/>
  <c r="K138" i="2"/>
  <c r="L137" i="2"/>
  <c r="N137" i="2"/>
  <c r="L90" i="2"/>
  <c r="M90" i="2"/>
  <c r="L89" i="2"/>
  <c r="M89" i="2"/>
  <c r="L88" i="2"/>
  <c r="N88" i="2"/>
  <c r="L87" i="2"/>
  <c r="M87" i="2"/>
  <c r="L86" i="2"/>
  <c r="M86" i="2"/>
  <c r="L218" i="2"/>
  <c r="M218" i="2"/>
  <c r="L217" i="2"/>
  <c r="M217" i="2"/>
  <c r="L216" i="2"/>
  <c r="K216" i="2"/>
  <c r="L215" i="2"/>
  <c r="M215" i="2"/>
  <c r="L214" i="2"/>
  <c r="M214" i="2"/>
  <c r="L213" i="2"/>
  <c r="N213" i="2"/>
  <c r="L202" i="2"/>
  <c r="M202" i="2"/>
  <c r="L198" i="2"/>
  <c r="M198" i="2"/>
  <c r="L197" i="2"/>
  <c r="N197" i="2"/>
  <c r="L200" i="2"/>
  <c r="K200" i="2"/>
  <c r="L199" i="2"/>
  <c r="N199" i="2"/>
  <c r="L201" i="2"/>
  <c r="M201" i="2"/>
  <c r="N162" i="2"/>
  <c r="L162" i="2"/>
  <c r="M162" i="2"/>
  <c r="L161" i="2"/>
  <c r="M161" i="2"/>
  <c r="L160" i="2"/>
  <c r="M160" i="2"/>
  <c r="L159" i="2"/>
  <c r="N159" i="2"/>
  <c r="L158" i="2"/>
  <c r="K158" i="2"/>
  <c r="L157" i="2"/>
  <c r="N157" i="2"/>
  <c r="L131" i="2"/>
  <c r="M131" i="2"/>
  <c r="L130" i="2"/>
  <c r="N130" i="2"/>
  <c r="L129" i="2"/>
  <c r="N129" i="2"/>
  <c r="L128" i="2"/>
  <c r="N128" i="2"/>
  <c r="L127" i="2"/>
  <c r="M127" i="2"/>
  <c r="L126" i="2"/>
  <c r="M126" i="2"/>
  <c r="L125" i="2"/>
  <c r="K125" i="2"/>
  <c r="L124" i="2"/>
  <c r="M124" i="2"/>
  <c r="L123" i="2"/>
  <c r="M123" i="2"/>
  <c r="N112" i="2"/>
  <c r="L112" i="2"/>
  <c r="M112" i="2"/>
  <c r="L111" i="2"/>
  <c r="M111" i="2"/>
  <c r="L110" i="2"/>
  <c r="N110" i="2"/>
  <c r="L109" i="2"/>
  <c r="M109" i="2"/>
  <c r="L108" i="2"/>
  <c r="M108" i="2"/>
  <c r="L107" i="2"/>
  <c r="N107" i="2"/>
  <c r="L106" i="2"/>
  <c r="K106" i="2"/>
  <c r="N105" i="2"/>
  <c r="L105" i="2"/>
  <c r="M105" i="2"/>
  <c r="L104" i="2"/>
  <c r="K104" i="2"/>
  <c r="L101" i="2"/>
  <c r="N101" i="2"/>
  <c r="N307" i="2"/>
  <c r="L307" i="2"/>
  <c r="M307" i="2"/>
  <c r="N306" i="2"/>
  <c r="L306" i="2"/>
  <c r="M306" i="2"/>
  <c r="N305" i="2"/>
  <c r="L305" i="2"/>
  <c r="K305" i="2"/>
  <c r="N304" i="2"/>
  <c r="L304" i="2"/>
  <c r="K304" i="2"/>
  <c r="N303" i="2"/>
  <c r="L303" i="2"/>
  <c r="M303" i="2"/>
  <c r="N302" i="2"/>
  <c r="L302" i="2"/>
  <c r="M302" i="2"/>
  <c r="N301" i="2"/>
  <c r="L301" i="2"/>
  <c r="K301" i="2"/>
  <c r="N300" i="2"/>
  <c r="L300" i="2"/>
  <c r="K300" i="2"/>
  <c r="N299" i="2"/>
  <c r="L299" i="2"/>
  <c r="M299" i="2"/>
  <c r="N298" i="2"/>
  <c r="L298" i="2"/>
  <c r="M298" i="2"/>
  <c r="N297" i="2"/>
  <c r="L297" i="2"/>
  <c r="K297" i="2"/>
  <c r="N296" i="2"/>
  <c r="L296" i="2"/>
  <c r="K296" i="2"/>
  <c r="N295" i="2"/>
  <c r="L295" i="2"/>
  <c r="M295" i="2"/>
  <c r="N294" i="2"/>
  <c r="L294" i="2"/>
  <c r="M294" i="2"/>
  <c r="N293" i="2"/>
  <c r="L293" i="2"/>
  <c r="K293" i="2"/>
  <c r="N292" i="2"/>
  <c r="L292" i="2"/>
  <c r="K292" i="2"/>
  <c r="N291" i="2"/>
  <c r="L291" i="2"/>
  <c r="M291" i="2"/>
  <c r="N290" i="2"/>
  <c r="L290" i="2"/>
  <c r="M290" i="2"/>
  <c r="N289" i="2"/>
  <c r="L289" i="2"/>
  <c r="K289" i="2"/>
  <c r="N288" i="2"/>
  <c r="L288" i="2"/>
  <c r="K288" i="2"/>
  <c r="N287" i="2"/>
  <c r="L287" i="2"/>
  <c r="M287" i="2"/>
  <c r="N286" i="2"/>
  <c r="L286" i="2"/>
  <c r="M286" i="2"/>
  <c r="N285" i="2"/>
  <c r="L285" i="2"/>
  <c r="K285" i="2"/>
  <c r="N284" i="2"/>
  <c r="L284" i="2"/>
  <c r="K284" i="2"/>
  <c r="N283" i="2"/>
  <c r="L283" i="2"/>
  <c r="M283" i="2"/>
  <c r="N282" i="2"/>
  <c r="L282" i="2"/>
  <c r="M282" i="2"/>
  <c r="N281" i="2"/>
  <c r="L281" i="2"/>
  <c r="K281" i="2"/>
  <c r="N280" i="2"/>
  <c r="L280" i="2"/>
  <c r="K280" i="2"/>
  <c r="N279" i="2"/>
  <c r="L279" i="2"/>
  <c r="M279" i="2"/>
  <c r="N278" i="2"/>
  <c r="L278" i="2"/>
  <c r="M278" i="2"/>
  <c r="N277" i="2"/>
  <c r="L277" i="2"/>
  <c r="K277" i="2"/>
  <c r="N276" i="2"/>
  <c r="L276" i="2"/>
  <c r="K276" i="2"/>
  <c r="N275" i="2"/>
  <c r="L275" i="2"/>
  <c r="M275" i="2"/>
  <c r="N274" i="2"/>
  <c r="L274" i="2"/>
  <c r="M274" i="2"/>
  <c r="N273" i="2"/>
  <c r="L273" i="2"/>
  <c r="K273" i="2"/>
  <c r="N272" i="2"/>
  <c r="L272" i="2"/>
  <c r="K272" i="2"/>
  <c r="N271" i="2"/>
  <c r="L271" i="2"/>
  <c r="M271" i="2"/>
  <c r="N270" i="2"/>
  <c r="L270" i="2"/>
  <c r="M270" i="2"/>
  <c r="N269" i="2"/>
  <c r="L269" i="2"/>
  <c r="K269" i="2"/>
  <c r="N268" i="2"/>
  <c r="L268" i="2"/>
  <c r="K268" i="2"/>
  <c r="N267" i="2"/>
  <c r="L267" i="2"/>
  <c r="M267" i="2"/>
  <c r="N266" i="2"/>
  <c r="L266" i="2"/>
  <c r="M266" i="2"/>
  <c r="N265" i="2"/>
  <c r="L265" i="2"/>
  <c r="K265" i="2"/>
  <c r="N264" i="2"/>
  <c r="L264" i="2"/>
  <c r="K264" i="2"/>
  <c r="N263" i="2"/>
  <c r="L263" i="2"/>
  <c r="M263" i="2"/>
  <c r="N262" i="2"/>
  <c r="L262" i="2"/>
  <c r="M262" i="2"/>
  <c r="N261" i="2"/>
  <c r="L261" i="2"/>
  <c r="K261" i="2"/>
  <c r="N260" i="2"/>
  <c r="L260" i="2"/>
  <c r="K260" i="2"/>
  <c r="N259" i="2"/>
  <c r="L259" i="2"/>
  <c r="M259" i="2"/>
  <c r="N258" i="2"/>
  <c r="L258" i="2"/>
  <c r="M258" i="2"/>
  <c r="N257" i="2"/>
  <c r="L257" i="2"/>
  <c r="K257" i="2"/>
  <c r="N256" i="2"/>
  <c r="L256" i="2"/>
  <c r="K256" i="2"/>
  <c r="N255" i="2"/>
  <c r="L255" i="2"/>
  <c r="M255" i="2"/>
  <c r="N254" i="2"/>
  <c r="L254" i="2"/>
  <c r="M254" i="2"/>
  <c r="N253" i="2"/>
  <c r="L253" i="2"/>
  <c r="K253" i="2"/>
  <c r="N252" i="2"/>
  <c r="L252" i="2"/>
  <c r="K252" i="2"/>
  <c r="N251" i="2"/>
  <c r="L251" i="2"/>
  <c r="M251" i="2"/>
  <c r="N250" i="2"/>
  <c r="L250" i="2"/>
  <c r="M250" i="2"/>
  <c r="N249" i="2"/>
  <c r="L249" i="2"/>
  <c r="K249" i="2"/>
  <c r="N248" i="2"/>
  <c r="L248" i="2"/>
  <c r="K248" i="2"/>
  <c r="N247" i="2"/>
  <c r="L247" i="2"/>
  <c r="M247" i="2"/>
  <c r="N246" i="2"/>
  <c r="L246" i="2"/>
  <c r="M246" i="2"/>
  <c r="L245" i="2"/>
  <c r="K245" i="2"/>
  <c r="L244" i="2"/>
  <c r="K244" i="2"/>
  <c r="L243" i="2"/>
  <c r="M243" i="2"/>
  <c r="N242" i="2"/>
  <c r="L242" i="2"/>
  <c r="M242" i="2"/>
  <c r="L241" i="2"/>
  <c r="K241" i="2"/>
  <c r="N240" i="2"/>
  <c r="L240" i="2"/>
  <c r="K240" i="2"/>
  <c r="L239" i="2"/>
  <c r="M239" i="2"/>
  <c r="L238" i="2"/>
  <c r="M238" i="2"/>
  <c r="L237" i="2"/>
  <c r="K237" i="2"/>
  <c r="L236" i="2"/>
  <c r="K236" i="2"/>
  <c r="L235" i="2"/>
  <c r="M235" i="2"/>
  <c r="N234" i="2"/>
  <c r="L234" i="2"/>
  <c r="M234" i="2"/>
  <c r="L233" i="2"/>
  <c r="K233" i="2"/>
  <c r="L232" i="2"/>
  <c r="K232" i="2"/>
  <c r="L231" i="2"/>
  <c r="M231" i="2"/>
  <c r="L230" i="2"/>
  <c r="M230" i="2"/>
  <c r="N229" i="2"/>
  <c r="L229" i="2"/>
  <c r="K229" i="2"/>
  <c r="N228" i="2"/>
  <c r="L228" i="2"/>
  <c r="K228" i="2"/>
  <c r="L227" i="2"/>
  <c r="M227" i="2"/>
  <c r="L226" i="2"/>
  <c r="M226" i="2"/>
  <c r="L225" i="2"/>
  <c r="K225" i="2"/>
  <c r="L224" i="2"/>
  <c r="K224" i="2"/>
  <c r="L223" i="2"/>
  <c r="M223" i="2"/>
  <c r="N222" i="2"/>
  <c r="L222" i="2"/>
  <c r="M222" i="2"/>
  <c r="L221" i="2"/>
  <c r="K221" i="2"/>
  <c r="L220" i="2"/>
  <c r="K220" i="2"/>
  <c r="L219" i="2"/>
  <c r="M219" i="2"/>
  <c r="L212" i="2"/>
  <c r="M212" i="2"/>
  <c r="L211" i="2"/>
  <c r="K211" i="2"/>
  <c r="L210" i="2"/>
  <c r="K210" i="2"/>
  <c r="L209" i="2"/>
  <c r="M209" i="2"/>
  <c r="N208" i="2"/>
  <c r="L208" i="2"/>
  <c r="M208" i="2"/>
  <c r="N207" i="2"/>
  <c r="L207" i="2"/>
  <c r="K207" i="2"/>
  <c r="L206" i="2"/>
  <c r="K206" i="2"/>
  <c r="L205" i="2"/>
  <c r="M205" i="2"/>
  <c r="L204" i="2"/>
  <c r="M204" i="2"/>
  <c r="L203" i="2"/>
  <c r="K203" i="2"/>
  <c r="L196" i="2"/>
  <c r="K196" i="2"/>
  <c r="N195" i="2"/>
  <c r="L195" i="2"/>
  <c r="M195" i="2"/>
  <c r="L194" i="2"/>
  <c r="M194" i="2"/>
  <c r="N193" i="2"/>
  <c r="L193" i="2"/>
  <c r="K193" i="2"/>
  <c r="N192" i="2"/>
  <c r="L192" i="2"/>
  <c r="K192" i="2"/>
  <c r="L191" i="2"/>
  <c r="M191" i="2"/>
  <c r="L190" i="2"/>
  <c r="M190" i="2"/>
  <c r="L189" i="2"/>
  <c r="K189" i="2"/>
  <c r="L188" i="2"/>
  <c r="K188" i="2"/>
  <c r="L187" i="2"/>
  <c r="M187" i="2"/>
  <c r="L186" i="2"/>
  <c r="M186" i="2"/>
  <c r="L185" i="2"/>
  <c r="K185" i="2"/>
  <c r="L184" i="2"/>
  <c r="K184" i="2"/>
  <c r="L183" i="2"/>
  <c r="M183" i="2"/>
  <c r="L182" i="2"/>
  <c r="M182" i="2"/>
  <c r="L181" i="2"/>
  <c r="K181" i="2"/>
  <c r="L180" i="2"/>
  <c r="K180" i="2"/>
  <c r="L179" i="2"/>
  <c r="M179" i="2"/>
  <c r="L178" i="2"/>
  <c r="M178" i="2"/>
  <c r="N177" i="2"/>
  <c r="L177" i="2"/>
  <c r="K177" i="2"/>
  <c r="N176" i="2"/>
  <c r="L176" i="2"/>
  <c r="K176" i="2"/>
  <c r="L175" i="2"/>
  <c r="M175" i="2"/>
  <c r="N174" i="2"/>
  <c r="L174" i="2"/>
  <c r="M174" i="2"/>
  <c r="L173" i="2"/>
  <c r="K173" i="2"/>
  <c r="N172" i="2"/>
  <c r="L172" i="2"/>
  <c r="K172" i="2"/>
  <c r="L76" i="2"/>
  <c r="M76" i="2"/>
  <c r="L75" i="2"/>
  <c r="N75" i="2"/>
  <c r="L74" i="2"/>
  <c r="K74" i="2"/>
  <c r="L73" i="2"/>
  <c r="M73" i="2"/>
  <c r="L72" i="2"/>
  <c r="M72" i="2"/>
  <c r="L71" i="2"/>
  <c r="M71" i="2"/>
  <c r="L70" i="2"/>
  <c r="K70" i="2"/>
  <c r="L69" i="2"/>
  <c r="K69" i="2"/>
  <c r="N68" i="2"/>
  <c r="L68" i="2"/>
  <c r="M68" i="2"/>
  <c r="L67" i="2"/>
  <c r="N67" i="2"/>
  <c r="L66" i="2"/>
  <c r="K66" i="2"/>
  <c r="L65" i="2"/>
  <c r="M65" i="2"/>
  <c r="L64" i="2"/>
  <c r="M64" i="2"/>
  <c r="L63" i="2"/>
  <c r="M63" i="2"/>
  <c r="L62" i="2"/>
  <c r="K62" i="2"/>
  <c r="L61" i="2"/>
  <c r="K61" i="2"/>
  <c r="L60" i="2"/>
  <c r="M60" i="2"/>
  <c r="L59" i="2"/>
  <c r="N59" i="2"/>
  <c r="L58" i="2"/>
  <c r="K58" i="2"/>
  <c r="L57" i="2"/>
  <c r="M57" i="2"/>
  <c r="L56" i="2"/>
  <c r="M56" i="2"/>
  <c r="L55" i="2"/>
  <c r="M55" i="2"/>
  <c r="L54" i="2"/>
  <c r="K54" i="2"/>
  <c r="L53" i="2"/>
  <c r="K53" i="2"/>
  <c r="L52" i="2"/>
  <c r="M52" i="2"/>
  <c r="L51" i="2"/>
  <c r="N51" i="2"/>
  <c r="L119" i="2"/>
  <c r="M119" i="2"/>
  <c r="L118" i="2"/>
  <c r="M118" i="2"/>
  <c r="L117" i="2"/>
  <c r="K117" i="2"/>
  <c r="L116" i="2"/>
  <c r="N116" i="2"/>
  <c r="L115" i="2"/>
  <c r="M115" i="2"/>
  <c r="L114" i="2"/>
  <c r="M114" i="2"/>
  <c r="L113" i="2"/>
  <c r="K113" i="2"/>
  <c r="L100" i="2"/>
  <c r="M100" i="2"/>
  <c r="L99" i="2"/>
  <c r="M99" i="2"/>
  <c r="L98" i="2"/>
  <c r="M98" i="2"/>
  <c r="L97" i="2"/>
  <c r="K97" i="2"/>
  <c r="L96" i="2"/>
  <c r="K96" i="2"/>
  <c r="L95" i="2"/>
  <c r="M95" i="2"/>
  <c r="L94" i="2"/>
  <c r="M94" i="2"/>
  <c r="L93" i="2"/>
  <c r="K93" i="2"/>
  <c r="L92" i="2"/>
  <c r="M92" i="2"/>
  <c r="L91" i="2"/>
  <c r="M91" i="2"/>
  <c r="L85" i="2"/>
  <c r="M85" i="2"/>
  <c r="L84" i="2"/>
  <c r="K84" i="2"/>
  <c r="L83" i="2"/>
  <c r="N83" i="2"/>
  <c r="L82" i="2"/>
  <c r="M82" i="2"/>
  <c r="L81" i="2"/>
  <c r="M81" i="2"/>
  <c r="L80" i="2"/>
  <c r="K80" i="2"/>
  <c r="L79" i="2"/>
  <c r="M79" i="2"/>
  <c r="L78" i="2"/>
  <c r="M78" i="2"/>
  <c r="L77" i="2"/>
  <c r="M77" i="2"/>
  <c r="L165" i="2"/>
  <c r="M165" i="2"/>
  <c r="L164" i="2"/>
  <c r="M164" i="2"/>
  <c r="L163" i="2"/>
  <c r="M163" i="2"/>
  <c r="L156" i="2"/>
  <c r="K156" i="2"/>
  <c r="L155" i="2"/>
  <c r="K155" i="2"/>
  <c r="N154" i="2"/>
  <c r="L154" i="2"/>
  <c r="M154" i="2"/>
  <c r="L153" i="2"/>
  <c r="M153" i="2"/>
  <c r="L152" i="2"/>
  <c r="K152" i="2"/>
  <c r="L151" i="2"/>
  <c r="M151" i="2"/>
  <c r="L150" i="2"/>
  <c r="M150" i="2"/>
  <c r="L149" i="2"/>
  <c r="K149" i="2"/>
  <c r="L148" i="2"/>
  <c r="K148" i="2"/>
  <c r="L147" i="2"/>
  <c r="K147" i="2"/>
  <c r="L146" i="2"/>
  <c r="M146" i="2"/>
  <c r="L145" i="2"/>
  <c r="M145" i="2"/>
  <c r="L144" i="2"/>
  <c r="K144" i="2"/>
  <c r="L143" i="2"/>
  <c r="M143" i="2"/>
  <c r="L142" i="2"/>
  <c r="M142" i="2"/>
  <c r="N136" i="2"/>
  <c r="L136" i="2"/>
  <c r="K136" i="2"/>
  <c r="L135" i="2"/>
  <c r="K135" i="2"/>
  <c r="L134" i="2"/>
  <c r="K134" i="2"/>
  <c r="L133" i="2"/>
  <c r="M133" i="2"/>
  <c r="N132" i="2"/>
  <c r="L132" i="2"/>
  <c r="M132" i="2"/>
  <c r="L122" i="2"/>
  <c r="K122" i="2"/>
  <c r="L121" i="2"/>
  <c r="M121" i="2"/>
  <c r="L120" i="2"/>
  <c r="M120" i="2"/>
  <c r="N328" i="2"/>
  <c r="L328" i="2"/>
  <c r="M328" i="2"/>
  <c r="N327" i="2"/>
  <c r="L327" i="2"/>
  <c r="M327" i="2"/>
  <c r="N326" i="2"/>
  <c r="L326" i="2"/>
  <c r="K326" i="2"/>
  <c r="N325" i="2"/>
  <c r="L325" i="2"/>
  <c r="M325" i="2"/>
  <c r="N324" i="2"/>
  <c r="L324" i="2"/>
  <c r="M324" i="2"/>
  <c r="N323" i="2"/>
  <c r="L323" i="2"/>
  <c r="K323" i="2"/>
  <c r="N322" i="2"/>
  <c r="L322" i="2"/>
  <c r="K322" i="2"/>
  <c r="N321" i="2"/>
  <c r="L321" i="2"/>
  <c r="K321" i="2"/>
  <c r="N320" i="2"/>
  <c r="L320" i="2"/>
  <c r="M320" i="2"/>
  <c r="N319" i="2"/>
  <c r="L319" i="2"/>
  <c r="M319" i="2"/>
  <c r="N318" i="2"/>
  <c r="L318" i="2"/>
  <c r="K318" i="2"/>
  <c r="N317" i="2"/>
  <c r="L317" i="2"/>
  <c r="M317" i="2"/>
  <c r="N316" i="2"/>
  <c r="L316" i="2"/>
  <c r="M316" i="2"/>
  <c r="N315" i="2"/>
  <c r="L315" i="2"/>
  <c r="M315" i="2"/>
  <c r="N314" i="2"/>
  <c r="L314" i="2"/>
  <c r="K314" i="2"/>
  <c r="N313" i="2"/>
  <c r="L313" i="2"/>
  <c r="K313" i="2"/>
  <c r="N312" i="2"/>
  <c r="L312" i="2"/>
  <c r="M312" i="2"/>
  <c r="N311" i="2"/>
  <c r="L311" i="2"/>
  <c r="M311" i="2"/>
  <c r="N310" i="2"/>
  <c r="L310" i="2"/>
  <c r="K310" i="2"/>
  <c r="N309" i="2"/>
  <c r="L309" i="2"/>
  <c r="M309" i="2"/>
  <c r="N308" i="2"/>
  <c r="L308" i="2"/>
  <c r="M308" i="2"/>
  <c r="L170" i="2"/>
  <c r="K170" i="2"/>
  <c r="L169" i="2"/>
  <c r="K169" i="2"/>
  <c r="L168" i="2"/>
  <c r="K168" i="2"/>
  <c r="L167" i="2"/>
  <c r="M167" i="2"/>
  <c r="L166" i="2"/>
  <c r="N166" i="2"/>
  <c r="N341" i="2"/>
  <c r="L341" i="2"/>
  <c r="M341" i="2"/>
  <c r="N340" i="2"/>
  <c r="L340" i="2"/>
  <c r="M340" i="2"/>
  <c r="N339" i="2"/>
  <c r="L339" i="2"/>
  <c r="K339" i="2"/>
  <c r="N338" i="2"/>
  <c r="L338" i="2"/>
  <c r="K338" i="2"/>
  <c r="N337" i="2"/>
  <c r="L337" i="2"/>
  <c r="M337" i="2"/>
  <c r="N336" i="2"/>
  <c r="L336" i="2"/>
  <c r="M336" i="2"/>
  <c r="N335" i="2"/>
  <c r="L335" i="2"/>
  <c r="K335" i="2"/>
  <c r="N334" i="2"/>
  <c r="L334" i="2"/>
  <c r="K334" i="2"/>
  <c r="N333" i="2"/>
  <c r="L333" i="2"/>
  <c r="K333" i="2"/>
  <c r="N332" i="2"/>
  <c r="L332" i="2"/>
  <c r="M332" i="2"/>
  <c r="N331" i="2"/>
  <c r="L331" i="2"/>
  <c r="M331" i="2"/>
  <c r="N330" i="2"/>
  <c r="L330" i="2"/>
  <c r="K330" i="2"/>
  <c r="N329" i="2"/>
  <c r="L329" i="2"/>
  <c r="M329" i="2"/>
  <c r="N346" i="2"/>
  <c r="L346" i="2"/>
  <c r="M346" i="2"/>
  <c r="N345" i="2"/>
  <c r="L345" i="2"/>
  <c r="M345" i="2"/>
  <c r="N344" i="2"/>
  <c r="L344" i="2"/>
  <c r="K344" i="2"/>
  <c r="N343" i="2"/>
  <c r="L343" i="2"/>
  <c r="M343" i="2"/>
  <c r="N342" i="2"/>
  <c r="L342" i="2"/>
  <c r="M342" i="2"/>
  <c r="L50" i="2"/>
  <c r="M50" i="2"/>
  <c r="N49" i="2"/>
  <c r="L49" i="2"/>
  <c r="K49" i="2"/>
  <c r="L48" i="2"/>
  <c r="K48" i="2"/>
  <c r="L47" i="2"/>
  <c r="M47" i="2"/>
  <c r="L46" i="2"/>
  <c r="N46" i="2"/>
  <c r="N351" i="2"/>
  <c r="L351" i="2"/>
  <c r="M351" i="2"/>
  <c r="N350" i="2"/>
  <c r="L350" i="2"/>
  <c r="K350" i="2"/>
  <c r="N349" i="2"/>
  <c r="L349" i="2"/>
  <c r="K349" i="2"/>
  <c r="N348" i="2"/>
  <c r="L348" i="2"/>
  <c r="M348" i="2"/>
  <c r="N347" i="2"/>
  <c r="L347" i="2"/>
  <c r="M347" i="2"/>
  <c r="L13" i="2"/>
  <c r="L12" i="2"/>
  <c r="M12" i="2"/>
  <c r="L11" i="2"/>
  <c r="M11" i="2"/>
  <c r="L10" i="2"/>
  <c r="K10" i="2"/>
  <c r="L9" i="2"/>
  <c r="K9" i="2"/>
  <c r="L8" i="2"/>
  <c r="M8" i="2"/>
  <c r="L24" i="2"/>
  <c r="K24" i="2"/>
  <c r="L23" i="2"/>
  <c r="M23" i="2"/>
  <c r="L22" i="2"/>
  <c r="M22" i="2"/>
  <c r="L21" i="2"/>
  <c r="K21" i="2"/>
  <c r="L20" i="2"/>
  <c r="M20" i="2"/>
  <c r="L17" i="2"/>
  <c r="K17" i="2"/>
  <c r="K159" i="2"/>
  <c r="K105" i="2"/>
  <c r="M159" i="2"/>
  <c r="K341" i="2"/>
  <c r="K31" i="2"/>
  <c r="K27" i="2"/>
  <c r="M101" i="2"/>
  <c r="K343" i="2"/>
  <c r="K91" i="2"/>
  <c r="M125" i="2"/>
  <c r="M27" i="2"/>
  <c r="M13" i="2"/>
  <c r="K13" i="2"/>
  <c r="M33" i="2"/>
  <c r="N33" i="2"/>
  <c r="O33" i="2"/>
  <c r="N32" i="2"/>
  <c r="O32" i="2"/>
  <c r="M32" i="2"/>
  <c r="K25" i="2"/>
  <c r="M25" i="2"/>
  <c r="K78" i="2"/>
  <c r="K157" i="2"/>
  <c r="M137" i="2"/>
  <c r="N168" i="2"/>
  <c r="N106" i="2"/>
  <c r="K348" i="2"/>
  <c r="M168" i="2"/>
  <c r="M170" i="2"/>
  <c r="N134" i="2"/>
  <c r="N79" i="2"/>
  <c r="N182" i="2"/>
  <c r="N188" i="2"/>
  <c r="N191" i="2"/>
  <c r="N219" i="2"/>
  <c r="N232" i="2"/>
  <c r="N237" i="2"/>
  <c r="N244" i="2"/>
  <c r="M106" i="2"/>
  <c r="N131" i="2"/>
  <c r="N158" i="2"/>
  <c r="M199" i="2"/>
  <c r="M197" i="2"/>
  <c r="M213" i="2"/>
  <c r="N215" i="2"/>
  <c r="M139" i="2"/>
  <c r="M141" i="2"/>
  <c r="K18" i="2"/>
  <c r="K103" i="2"/>
  <c r="K331" i="2"/>
  <c r="N164" i="2"/>
  <c r="N92" i="2"/>
  <c r="K55" i="2"/>
  <c r="N205" i="2"/>
  <c r="M110" i="2"/>
  <c r="N201" i="2"/>
  <c r="M200" i="2"/>
  <c r="K215" i="2"/>
  <c r="M216" i="2"/>
  <c r="N86" i="2"/>
  <c r="K141" i="2"/>
  <c r="M18" i="2"/>
  <c r="K124" i="2"/>
  <c r="N121" i="2"/>
  <c r="K119" i="2"/>
  <c r="K102" i="2"/>
  <c r="N103" i="2"/>
  <c r="N87" i="2"/>
  <c r="K87" i="2"/>
  <c r="K86" i="2"/>
  <c r="M75" i="2"/>
  <c r="K71" i="2"/>
  <c r="K63" i="2"/>
  <c r="K108" i="2"/>
  <c r="K109" i="2"/>
  <c r="K128" i="2"/>
  <c r="K130" i="2"/>
  <c r="K202" i="2"/>
  <c r="K90" i="2"/>
  <c r="K121" i="2"/>
  <c r="N150" i="2"/>
  <c r="N165" i="2"/>
  <c r="K79" i="2"/>
  <c r="N84" i="2"/>
  <c r="K92" i="2"/>
  <c r="M97" i="2"/>
  <c r="N53" i="2"/>
  <c r="N55" i="2"/>
  <c r="M67" i="2"/>
  <c r="M69" i="2"/>
  <c r="N71" i="2"/>
  <c r="N175" i="2"/>
  <c r="N190" i="2"/>
  <c r="N212" i="2"/>
  <c r="N224" i="2"/>
  <c r="N233" i="2"/>
  <c r="N238" i="2"/>
  <c r="N245" i="2"/>
  <c r="M107" i="2"/>
  <c r="N109" i="2"/>
  <c r="K112" i="2"/>
  <c r="K123" i="2"/>
  <c r="N124" i="2"/>
  <c r="N127" i="2"/>
  <c r="M157" i="2"/>
  <c r="K161" i="2"/>
  <c r="K201" i="2"/>
  <c r="K199" i="2"/>
  <c r="K197" i="2"/>
  <c r="N198" i="2"/>
  <c r="K139" i="2"/>
  <c r="N133" i="2"/>
  <c r="N135" i="2"/>
  <c r="N146" i="2"/>
  <c r="M53" i="2"/>
  <c r="M61" i="2"/>
  <c r="N63" i="2"/>
  <c r="N76" i="2"/>
  <c r="N194" i="2"/>
  <c r="N204" i="2"/>
  <c r="N209" i="2"/>
  <c r="N225" i="2"/>
  <c r="N236" i="2"/>
  <c r="N241" i="2"/>
  <c r="N108" i="2"/>
  <c r="N125" i="2"/>
  <c r="M128" i="2"/>
  <c r="M130" i="2"/>
  <c r="N200" i="2"/>
  <c r="N216" i="2"/>
  <c r="M88" i="2"/>
  <c r="N90" i="2"/>
  <c r="K137" i="2"/>
  <c r="N138" i="2"/>
  <c r="M138" i="2"/>
  <c r="K140" i="2"/>
  <c r="N140" i="2"/>
  <c r="K89" i="2"/>
  <c r="K88" i="2"/>
  <c r="N89" i="2"/>
  <c r="N243" i="2"/>
  <c r="N235" i="2"/>
  <c r="N239" i="2"/>
  <c r="N230" i="2"/>
  <c r="N231" i="2"/>
  <c r="N227" i="2"/>
  <c r="N226" i="2"/>
  <c r="N223" i="2"/>
  <c r="K214" i="2"/>
  <c r="K218" i="2"/>
  <c r="K213" i="2"/>
  <c r="N214" i="2"/>
  <c r="K217" i="2"/>
  <c r="N218" i="2"/>
  <c r="N217" i="2"/>
  <c r="N202" i="2"/>
  <c r="K198" i="2"/>
  <c r="N210" i="2"/>
  <c r="N220" i="2"/>
  <c r="N211" i="2"/>
  <c r="N221" i="2"/>
  <c r="N196" i="2"/>
  <c r="N206" i="2"/>
  <c r="N203" i="2"/>
  <c r="N184" i="2"/>
  <c r="N187" i="2"/>
  <c r="N189" i="2"/>
  <c r="N186" i="2"/>
  <c r="N185" i="2"/>
  <c r="N179" i="2"/>
  <c r="N183" i="2"/>
  <c r="N181" i="2"/>
  <c r="N180" i="2"/>
  <c r="N178" i="2"/>
  <c r="N173" i="2"/>
  <c r="K162" i="2"/>
  <c r="M158" i="2"/>
  <c r="K160" i="2"/>
  <c r="N161" i="2"/>
  <c r="N160" i="2"/>
  <c r="K127" i="2"/>
  <c r="M129" i="2"/>
  <c r="K131" i="2"/>
  <c r="K129" i="2"/>
  <c r="N123" i="2"/>
  <c r="K126" i="2"/>
  <c r="N126" i="2"/>
  <c r="K111" i="2"/>
  <c r="K110" i="2"/>
  <c r="N111" i="2"/>
  <c r="K101" i="2"/>
  <c r="N104" i="2"/>
  <c r="K107" i="2"/>
  <c r="M104" i="2"/>
  <c r="N96" i="2"/>
  <c r="N117" i="2"/>
  <c r="M350" i="2"/>
  <c r="K345" i="2"/>
  <c r="M339" i="2"/>
  <c r="K309" i="2"/>
  <c r="M313" i="2"/>
  <c r="K315" i="2"/>
  <c r="M323" i="2"/>
  <c r="K325" i="2"/>
  <c r="N120" i="2"/>
  <c r="N144" i="2"/>
  <c r="N152" i="2"/>
  <c r="N81" i="2"/>
  <c r="M83" i="2"/>
  <c r="N94" i="2"/>
  <c r="M96" i="2"/>
  <c r="N97" i="2"/>
  <c r="N115" i="2"/>
  <c r="M117" i="2"/>
  <c r="N54" i="2"/>
  <c r="N61" i="2"/>
  <c r="N69" i="2"/>
  <c r="M172" i="2"/>
  <c r="M173" i="2"/>
  <c r="M176" i="2"/>
  <c r="M177" i="2"/>
  <c r="M180" i="2"/>
  <c r="M181" i="2"/>
  <c r="M184" i="2"/>
  <c r="M185" i="2"/>
  <c r="M188" i="2"/>
  <c r="M189" i="2"/>
  <c r="M192" i="2"/>
  <c r="M193" i="2"/>
  <c r="M196" i="2"/>
  <c r="M203" i="2"/>
  <c r="M206" i="2"/>
  <c r="M207" i="2"/>
  <c r="M210" i="2"/>
  <c r="M211" i="2"/>
  <c r="M220" i="2"/>
  <c r="M221" i="2"/>
  <c r="M224" i="2"/>
  <c r="M225" i="2"/>
  <c r="M228" i="2"/>
  <c r="M229" i="2"/>
  <c r="M232" i="2"/>
  <c r="M233" i="2"/>
  <c r="M236" i="2"/>
  <c r="M237" i="2"/>
  <c r="M240" i="2"/>
  <c r="M241" i="2"/>
  <c r="M244" i="2"/>
  <c r="M245" i="2"/>
  <c r="M248" i="2"/>
  <c r="M249" i="2"/>
  <c r="M252" i="2"/>
  <c r="M253" i="2"/>
  <c r="M256" i="2"/>
  <c r="M257" i="2"/>
  <c r="M260" i="2"/>
  <c r="M261" i="2"/>
  <c r="M264" i="2"/>
  <c r="M265" i="2"/>
  <c r="M268" i="2"/>
  <c r="M269" i="2"/>
  <c r="M272" i="2"/>
  <c r="M273" i="2"/>
  <c r="M276" i="2"/>
  <c r="M277" i="2"/>
  <c r="M280" i="2"/>
  <c r="M281" i="2"/>
  <c r="M284" i="2"/>
  <c r="M285" i="2"/>
  <c r="M288" i="2"/>
  <c r="M289" i="2"/>
  <c r="M292" i="2"/>
  <c r="M293" i="2"/>
  <c r="M296" i="2"/>
  <c r="M297" i="2"/>
  <c r="M300" i="2"/>
  <c r="M301" i="2"/>
  <c r="M304" i="2"/>
  <c r="M305" i="2"/>
  <c r="M21" i="2"/>
  <c r="N23" i="2"/>
  <c r="K317" i="2"/>
  <c r="M321" i="2"/>
  <c r="N143" i="2"/>
  <c r="N148" i="2"/>
  <c r="N156" i="2"/>
  <c r="N82" i="2"/>
  <c r="M84" i="2"/>
  <c r="N95" i="2"/>
  <c r="N114" i="2"/>
  <c r="M116" i="2"/>
  <c r="M51" i="2"/>
  <c r="N62" i="2"/>
  <c r="N70" i="2"/>
  <c r="K175" i="2"/>
  <c r="K179" i="2"/>
  <c r="K183" i="2"/>
  <c r="K187" i="2"/>
  <c r="K191" i="2"/>
  <c r="K195" i="2"/>
  <c r="K205" i="2"/>
  <c r="K209" i="2"/>
  <c r="K219" i="2"/>
  <c r="K223" i="2"/>
  <c r="K227" i="2"/>
  <c r="K231" i="2"/>
  <c r="K235" i="2"/>
  <c r="K239" i="2"/>
  <c r="K243" i="2"/>
  <c r="K247" i="2"/>
  <c r="K251" i="2"/>
  <c r="K255" i="2"/>
  <c r="K259" i="2"/>
  <c r="K263" i="2"/>
  <c r="K267" i="2"/>
  <c r="K271" i="2"/>
  <c r="K275" i="2"/>
  <c r="K279" i="2"/>
  <c r="K283" i="2"/>
  <c r="K287" i="2"/>
  <c r="K291" i="2"/>
  <c r="K295" i="2"/>
  <c r="K299" i="2"/>
  <c r="K303" i="2"/>
  <c r="K307" i="2"/>
  <c r="K166" i="2"/>
  <c r="K174" i="2"/>
  <c r="K178" i="2"/>
  <c r="K182" i="2"/>
  <c r="K186" i="2"/>
  <c r="K190" i="2"/>
  <c r="K194" i="2"/>
  <c r="K204" i="2"/>
  <c r="K208" i="2"/>
  <c r="K212" i="2"/>
  <c r="K222" i="2"/>
  <c r="K226" i="2"/>
  <c r="K230" i="2"/>
  <c r="K234" i="2"/>
  <c r="K238" i="2"/>
  <c r="K242" i="2"/>
  <c r="K246" i="2"/>
  <c r="K250" i="2"/>
  <c r="K254" i="2"/>
  <c r="K258" i="2"/>
  <c r="K262" i="2"/>
  <c r="K266" i="2"/>
  <c r="K270" i="2"/>
  <c r="K274" i="2"/>
  <c r="K278" i="2"/>
  <c r="K282" i="2"/>
  <c r="K286" i="2"/>
  <c r="K290" i="2"/>
  <c r="K294" i="2"/>
  <c r="K298" i="2"/>
  <c r="K302" i="2"/>
  <c r="K306" i="2"/>
  <c r="N169" i="2"/>
  <c r="K311" i="2"/>
  <c r="K319" i="2"/>
  <c r="K327" i="2"/>
  <c r="N170" i="2"/>
  <c r="N167" i="2"/>
  <c r="N163" i="2"/>
  <c r="M166" i="2"/>
  <c r="N153" i="2"/>
  <c r="N155" i="2"/>
  <c r="N147" i="2"/>
  <c r="N149" i="2"/>
  <c r="N151" i="2"/>
  <c r="N142" i="2"/>
  <c r="N145" i="2"/>
  <c r="N122" i="2"/>
  <c r="N118" i="2"/>
  <c r="N119" i="2"/>
  <c r="N113" i="2"/>
  <c r="K115" i="2"/>
  <c r="K116" i="2"/>
  <c r="M113" i="2"/>
  <c r="K99" i="2"/>
  <c r="K100" i="2"/>
  <c r="N100" i="2"/>
  <c r="N98" i="2"/>
  <c r="N99" i="2"/>
  <c r="N91" i="2"/>
  <c r="N93" i="2"/>
  <c r="K95" i="2"/>
  <c r="M93" i="2"/>
  <c r="K82" i="2"/>
  <c r="K83" i="2"/>
  <c r="N85" i="2"/>
  <c r="N77" i="2"/>
  <c r="N78" i="2"/>
  <c r="N80" i="2"/>
  <c r="M80" i="2"/>
  <c r="K73" i="2"/>
  <c r="N72" i="2"/>
  <c r="N73" i="2"/>
  <c r="K75" i="2"/>
  <c r="N74" i="2"/>
  <c r="K67" i="2"/>
  <c r="N66" i="2"/>
  <c r="N64" i="2"/>
  <c r="N65" i="2"/>
  <c r="K65" i="2"/>
  <c r="M59" i="2"/>
  <c r="N60" i="2"/>
  <c r="K57" i="2"/>
  <c r="N56" i="2"/>
  <c r="N57" i="2"/>
  <c r="K59" i="2"/>
  <c r="N58" i="2"/>
  <c r="K51" i="2"/>
  <c r="N52" i="2"/>
  <c r="M134" i="2"/>
  <c r="M149" i="2"/>
  <c r="K151" i="2"/>
  <c r="M155" i="2"/>
  <c r="K163" i="2"/>
  <c r="K52" i="2"/>
  <c r="M54" i="2"/>
  <c r="K56" i="2"/>
  <c r="M58" i="2"/>
  <c r="K60" i="2"/>
  <c r="M62" i="2"/>
  <c r="K64" i="2"/>
  <c r="M66" i="2"/>
  <c r="K68" i="2"/>
  <c r="M70" i="2"/>
  <c r="K72" i="2"/>
  <c r="M74" i="2"/>
  <c r="K76" i="2"/>
  <c r="M136" i="2"/>
  <c r="K143" i="2"/>
  <c r="M147" i="2"/>
  <c r="K132" i="2"/>
  <c r="K145" i="2"/>
  <c r="K153" i="2"/>
  <c r="K165" i="2"/>
  <c r="K77" i="2"/>
  <c r="K81" i="2"/>
  <c r="K85" i="2"/>
  <c r="K94" i="2"/>
  <c r="K98" i="2"/>
  <c r="K114" i="2"/>
  <c r="K118" i="2"/>
  <c r="M335" i="2"/>
  <c r="K120" i="2"/>
  <c r="M122" i="2"/>
  <c r="K133" i="2"/>
  <c r="M135" i="2"/>
  <c r="K142" i="2"/>
  <c r="M144" i="2"/>
  <c r="K146" i="2"/>
  <c r="M148" i="2"/>
  <c r="K150" i="2"/>
  <c r="M152" i="2"/>
  <c r="K154" i="2"/>
  <c r="M156" i="2"/>
  <c r="K164" i="2"/>
  <c r="N48" i="2"/>
  <c r="M48" i="2"/>
  <c r="K50" i="2"/>
  <c r="K329" i="2"/>
  <c r="M333" i="2"/>
  <c r="K337" i="2"/>
  <c r="K167" i="2"/>
  <c r="M169" i="2"/>
  <c r="K308" i="2"/>
  <c r="M310" i="2"/>
  <c r="K312" i="2"/>
  <c r="M314" i="2"/>
  <c r="K316" i="2"/>
  <c r="M318" i="2"/>
  <c r="K320" i="2"/>
  <c r="M322" i="2"/>
  <c r="K324" i="2"/>
  <c r="M326" i="2"/>
  <c r="K328" i="2"/>
  <c r="N50" i="2"/>
  <c r="M330" i="2"/>
  <c r="K332" i="2"/>
  <c r="M334" i="2"/>
  <c r="K336" i="2"/>
  <c r="M338" i="2"/>
  <c r="K340" i="2"/>
  <c r="N47" i="2"/>
  <c r="K46" i="2"/>
  <c r="M46" i="2"/>
  <c r="K47" i="2"/>
  <c r="M49" i="2"/>
  <c r="K342" i="2"/>
  <c r="M344" i="2"/>
  <c r="K346" i="2"/>
  <c r="K347" i="2"/>
  <c r="M349" i="2"/>
  <c r="K351" i="2"/>
  <c r="N24" i="2"/>
  <c r="K23" i="2"/>
  <c r="M24" i="2"/>
  <c r="N22" i="2"/>
  <c r="O22" i="2"/>
  <c r="K22" i="2"/>
  <c r="N21" i="2"/>
  <c r="O21" i="2"/>
  <c r="N20" i="2"/>
  <c r="O20" i="2"/>
  <c r="K20" i="2"/>
  <c r="N17" i="2"/>
  <c r="K12" i="2"/>
  <c r="N12" i="2"/>
  <c r="O12" i="2"/>
  <c r="N13" i="2"/>
  <c r="O13" i="2"/>
  <c r="N11" i="2"/>
  <c r="O11" i="2"/>
  <c r="N9" i="2"/>
  <c r="O9" i="2"/>
  <c r="M9" i="2"/>
  <c r="N10" i="2"/>
  <c r="O10" i="2"/>
  <c r="M10" i="2"/>
  <c r="N8" i="2"/>
  <c r="K8" i="2"/>
  <c r="K11" i="2"/>
  <c r="M17" i="2"/>
  <c r="L34" i="2"/>
  <c r="M34" i="2"/>
  <c r="L35" i="2"/>
  <c r="K35" i="2"/>
  <c r="L36" i="2"/>
  <c r="K36" i="2"/>
  <c r="L37" i="2"/>
  <c r="M37" i="2"/>
  <c r="L38" i="2"/>
  <c r="M38" i="2"/>
  <c r="L39" i="2"/>
  <c r="N39" i="2"/>
  <c r="L40" i="2"/>
  <c r="K40" i="2"/>
  <c r="L41" i="2"/>
  <c r="M41" i="2"/>
  <c r="L42" i="2"/>
  <c r="M42" i="2"/>
  <c r="L43" i="2"/>
  <c r="N43" i="2"/>
  <c r="L44" i="2"/>
  <c r="K44" i="2"/>
  <c r="L45" i="2"/>
  <c r="M45" i="2"/>
  <c r="L352" i="2"/>
  <c r="M352" i="2"/>
  <c r="N352" i="2"/>
  <c r="L353" i="2"/>
  <c r="M353" i="2"/>
  <c r="N353" i="2"/>
  <c r="L354" i="2"/>
  <c r="K354" i="2"/>
  <c r="N354" i="2"/>
  <c r="L355" i="2"/>
  <c r="M355" i="2"/>
  <c r="N355" i="2"/>
  <c r="L356" i="2"/>
  <c r="M356" i="2"/>
  <c r="N356" i="2"/>
  <c r="N35" i="2"/>
  <c r="K42" i="2"/>
  <c r="K356" i="2"/>
  <c r="K355" i="2"/>
  <c r="K353" i="2"/>
  <c r="K352" i="2"/>
  <c r="K38" i="2"/>
  <c r="N44" i="2"/>
  <c r="N36" i="2"/>
  <c r="N42" i="2"/>
  <c r="M35" i="2"/>
  <c r="N45" i="2"/>
  <c r="K45" i="2"/>
  <c r="M43" i="2"/>
  <c r="K43" i="2"/>
  <c r="K41" i="2"/>
  <c r="N41" i="2"/>
  <c r="N40" i="2"/>
  <c r="M39" i="2"/>
  <c r="K39" i="2"/>
  <c r="N38" i="2"/>
  <c r="N37" i="2"/>
  <c r="K37" i="2"/>
  <c r="K34" i="2"/>
  <c r="N34" i="2"/>
  <c r="M354" i="2"/>
  <c r="M36" i="2"/>
  <c r="M44" i="2"/>
  <c r="M40" i="2"/>
  <c r="E60" i="3"/>
  <c r="G60" i="3" s="1"/>
  <c r="E62" i="3"/>
  <c r="S15" i="1" s="1"/>
  <c r="Y15" i="1" s="1"/>
  <c r="A4" i="3"/>
  <c r="F4" i="3"/>
  <c r="A5" i="3"/>
  <c r="F5" i="3"/>
  <c r="A6" i="3"/>
  <c r="F6" i="3"/>
  <c r="F58" i="3"/>
  <c r="F59" i="3"/>
  <c r="F60" i="3"/>
  <c r="F61" i="3"/>
  <c r="A4" i="2"/>
  <c r="G4" i="2"/>
  <c r="A5" i="2"/>
  <c r="G5" i="2"/>
  <c r="A6" i="2"/>
  <c r="F6" i="2"/>
  <c r="E61" i="3"/>
  <c r="S14" i="1" s="1"/>
  <c r="Y14" i="1" s="1"/>
  <c r="E59" i="3"/>
  <c r="G59" i="3" s="1"/>
  <c r="N26" i="2" l="1"/>
  <c r="O26" i="2" s="1"/>
  <c r="K26" i="2"/>
  <c r="G61" i="3"/>
  <c r="G62" i="3"/>
  <c r="K28" i="2"/>
  <c r="S13" i="1"/>
  <c r="Y13" i="1" s="1"/>
  <c r="S12" i="1"/>
  <c r="Y12" i="1" s="1"/>
  <c r="N29" i="2"/>
  <c r="C10" i="3"/>
  <c r="C11" i="3"/>
  <c r="G11" i="3" s="1"/>
  <c r="C12" i="3"/>
  <c r="G12" i="3" s="1"/>
  <c r="C27" i="3"/>
  <c r="C41" i="3"/>
  <c r="C42" i="3"/>
  <c r="G42" i="3" s="1"/>
  <c r="C43" i="3"/>
  <c r="G43" i="3" s="1"/>
  <c r="C36" i="3"/>
  <c r="G36" i="3" s="1"/>
  <c r="C21" i="3"/>
  <c r="G21" i="3" s="1"/>
  <c r="C29" i="3"/>
  <c r="G29" i="3" s="1"/>
  <c r="C34" i="3"/>
  <c r="C35" i="3"/>
  <c r="G35" i="3" s="1"/>
  <c r="C28" i="3"/>
  <c r="G28" i="3" s="1"/>
  <c r="C22" i="3"/>
  <c r="G22" i="3" s="1"/>
  <c r="C20" i="3"/>
  <c r="M30" i="2"/>
  <c r="E58" i="3" l="1"/>
  <c r="O29" i="2"/>
  <c r="C31" i="3"/>
  <c r="G27" i="3"/>
  <c r="G31" i="3" s="1"/>
  <c r="G20" i="3"/>
  <c r="G24" i="3" s="1"/>
  <c r="C24" i="3"/>
  <c r="C38" i="3"/>
  <c r="G34" i="3"/>
  <c r="G38" i="3" s="1"/>
  <c r="G50" i="3"/>
  <c r="C45" i="3"/>
  <c r="G41" i="3"/>
  <c r="G45" i="3" s="1"/>
  <c r="G10" i="3"/>
  <c r="G17" i="3" s="1"/>
  <c r="C17" i="3"/>
  <c r="G49" i="3"/>
  <c r="G48" i="3" l="1"/>
  <c r="I17" i="3" s="1"/>
  <c r="G58" i="3"/>
  <c r="S11" i="1"/>
  <c r="Y11" i="1" s="1"/>
  <c r="W5" i="1" s="1"/>
  <c r="I31" i="3" l="1"/>
  <c r="I38" i="3"/>
  <c r="I24" i="3"/>
  <c r="I45" i="3"/>
  <c r="K59" i="3"/>
  <c r="W4" i="1"/>
  <c r="N6" i="2"/>
  <c r="K6" i="3"/>
  <c r="H6" i="3" l="1"/>
  <c r="H6" i="2"/>
</calcChain>
</file>

<file path=xl/comments1.xml><?xml version="1.0" encoding="utf-8"?>
<comments xmlns="http://schemas.openxmlformats.org/spreadsheetml/2006/main">
  <authors>
    <author/>
  </authors>
  <commentList>
    <comment ref="K17" authorId="0" shapeId="0">
      <text>
        <r>
          <rPr>
            <sz val="8"/>
            <color indexed="8"/>
            <rFont val="Times New Roman"/>
            <family val="1"/>
          </rPr>
          <t>O propósito de uma contagem de pontos de função, é fornecer uma resposta a um problema de negócios.
Este propósito :  
- Determina o tipo de contagem de pontos de função e o escopo da contagem necessária à obtenção da resposta da questão em análise;
- Influencia o posicionamento da fronteira entre o sistema em análise e seu ambiente.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7" authorId="0" shapeId="0">
      <text>
        <r>
          <rPr>
            <sz val="8"/>
            <color indexed="8"/>
            <rFont val="Times New Roman"/>
            <family val="1"/>
          </rPr>
          <t>O processo é a menor unidade de atividade significativa para o usuário?
É auto-contido e deixa o negócio da aplicação em um estado consistente?</t>
        </r>
      </text>
    </comment>
    <comment ref="G7" authorId="0" shapeId="0">
      <text>
        <r>
          <rPr>
            <sz val="8"/>
            <color indexed="8"/>
            <rFont val="Times New Roman"/>
            <family val="1"/>
          </rPr>
          <t>Tipo de Função:
ALI, AIE, EE, SE, CE</t>
        </r>
      </text>
    </comment>
    <comment ref="H7" authorId="0" shapeId="0">
      <text>
        <r>
          <rPr>
            <b/>
            <sz val="8"/>
            <color indexed="8"/>
            <rFont val="Times New Roman"/>
            <family val="1"/>
          </rPr>
          <t>Tipo de Manutenção na função:
I</t>
        </r>
        <r>
          <rPr>
            <sz val="8"/>
            <color indexed="8"/>
            <rFont val="Times New Roman"/>
            <family val="1"/>
          </rPr>
          <t xml:space="preserve"> -Inclusão  </t>
        </r>
        <r>
          <rPr>
            <b/>
            <sz val="8"/>
            <color indexed="8"/>
            <rFont val="Times New Roman"/>
            <family val="1"/>
          </rPr>
          <t>A</t>
        </r>
        <r>
          <rPr>
            <sz val="8"/>
            <color indexed="8"/>
            <rFont val="Times New Roman"/>
            <family val="1"/>
          </rPr>
          <t xml:space="preserve"> - Alteração  </t>
        </r>
        <r>
          <rPr>
            <b/>
            <sz val="8"/>
            <color indexed="8"/>
            <rFont val="Times New Roman"/>
            <family val="1"/>
          </rPr>
          <t>E</t>
        </r>
        <r>
          <rPr>
            <sz val="8"/>
            <color indexed="8"/>
            <rFont val="Times New Roman"/>
            <family val="1"/>
          </rPr>
          <t xml:space="preserve"> - Exclusão  </t>
        </r>
        <r>
          <rPr>
            <b/>
            <sz val="8"/>
            <color indexed="8"/>
            <rFont val="Times New Roman"/>
            <family val="1"/>
          </rPr>
          <t>T</t>
        </r>
        <r>
          <rPr>
            <sz val="8"/>
            <color indexed="8"/>
            <rFont val="Times New Roman"/>
            <family val="1"/>
          </rPr>
          <t>- Teste</t>
        </r>
      </text>
    </comment>
    <comment ref="I7" authorId="0" shapeId="0">
      <text>
        <r>
          <rPr>
            <sz val="8"/>
            <color indexed="8"/>
            <rFont val="Times New Roman"/>
            <family val="1"/>
          </rPr>
          <t>Tipos de Dados (DETs)</t>
        </r>
      </text>
    </comment>
    <comment ref="J7" authorId="0" shapeId="0">
      <text>
        <r>
          <rPr>
            <sz val="8"/>
            <color indexed="8"/>
            <rFont val="Times New Roman"/>
            <family val="1"/>
          </rPr>
          <t>Arquivos Referenciados/ Tipos de Registro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10" authorId="0" shapeId="0">
      <text>
        <r>
          <rPr>
            <sz val="8"/>
            <color indexed="8"/>
            <rFont val="Times New Roman"/>
            <family val="1"/>
          </rPr>
          <t>Entrada Externa</t>
        </r>
      </text>
    </comment>
    <comment ref="B20" authorId="0" shapeId="0">
      <text>
        <r>
          <rPr>
            <sz val="8"/>
            <color indexed="8"/>
            <rFont val="Times New Roman"/>
            <family val="1"/>
          </rPr>
          <t>Saída Externa</t>
        </r>
      </text>
    </comment>
    <comment ref="B27" authorId="0" shapeId="0">
      <text>
        <r>
          <rPr>
            <sz val="8"/>
            <color indexed="8"/>
            <rFont val="Times New Roman"/>
            <family val="1"/>
          </rPr>
          <t>Consulta Externa</t>
        </r>
      </text>
    </comment>
    <comment ref="B34" authorId="0" shapeId="0">
      <text>
        <r>
          <rPr>
            <sz val="8"/>
            <color indexed="8"/>
            <rFont val="Times New Roman"/>
            <family val="1"/>
          </rPr>
          <t>Arquivo Lógico Interno</t>
        </r>
      </text>
    </comment>
    <comment ref="B41" authorId="0" shapeId="0">
      <text>
        <r>
          <rPr>
            <sz val="8"/>
            <color indexed="8"/>
            <rFont val="Times New Roman"/>
            <family val="1"/>
          </rPr>
          <t>Arquivo de Interface Externa</t>
        </r>
      </text>
    </comment>
    <comment ref="B49" authorId="0" shapeId="0">
      <text>
        <r>
          <rPr>
            <sz val="8"/>
            <color indexed="8"/>
            <rFont val="Times New Roman"/>
            <family val="1"/>
          </rPr>
          <t xml:space="preserve">Técnica de estimativa do tamanho desenvolvida pela NESMA. Assume que os arquivos lógicos são de complexidade baixa e as transações são de complexidade média. </t>
        </r>
      </text>
    </comment>
    <comment ref="B50" authorId="0" shapeId="0">
      <text>
        <r>
          <rPr>
            <sz val="8"/>
            <color indexed="8"/>
            <rFont val="Times New Roman"/>
            <family val="1"/>
          </rPr>
          <t>Técnica de estimativa do tamanho desenvolvida pela NESMA. Basie-se apenas nos arquivos lógicos. Assume que cada ALI tem um peso de 35 PF e cada AIE um peso de 15 PF</t>
        </r>
      </text>
    </comment>
  </commentList>
</comments>
</file>

<file path=xl/sharedStrings.xml><?xml version="1.0" encoding="utf-8"?>
<sst xmlns="http://schemas.openxmlformats.org/spreadsheetml/2006/main" count="489" uniqueCount="99">
  <si>
    <t>Identificação da Contagem</t>
  </si>
  <si>
    <t>Empresa</t>
  </si>
  <si>
    <t>R$/PF</t>
  </si>
  <si>
    <t>Custo</t>
  </si>
  <si>
    <t>Aplicação</t>
  </si>
  <si>
    <t>PF</t>
  </si>
  <si>
    <t>Projeto</t>
  </si>
  <si>
    <t>Responsável</t>
  </si>
  <si>
    <t>Criação</t>
  </si>
  <si>
    <t>Revisor</t>
  </si>
  <si>
    <t>Revisão</t>
  </si>
  <si>
    <t>Tipo de contagem</t>
  </si>
  <si>
    <t>Estimativa</t>
  </si>
  <si>
    <t>Sumário</t>
  </si>
  <si>
    <t>PF não Ajustado</t>
  </si>
  <si>
    <t>Deflator</t>
  </si>
  <si>
    <t>PF Local</t>
  </si>
  <si>
    <t>Projeto de Desenvolvimento</t>
  </si>
  <si>
    <t>ADD</t>
  </si>
  <si>
    <t>Projeto de Melhoria</t>
  </si>
  <si>
    <t>CHG</t>
  </si>
  <si>
    <t>Aplicação ( Baseline )</t>
  </si>
  <si>
    <t>DEL</t>
  </si>
  <si>
    <t>TST</t>
  </si>
  <si>
    <t>Propósito da Contagem</t>
  </si>
  <si>
    <t>Escopo da Contagem</t>
  </si>
  <si>
    <t xml:space="preserve"> Planilha de contagem de ponto de função - Versão 2.0</t>
  </si>
  <si>
    <t>Processo Elementar ou Grupo de Dados</t>
  </si>
  <si>
    <t>Tipo</t>
  </si>
  <si>
    <t>(I/A/E/T)</t>
  </si>
  <si>
    <t>TD</t>
  </si>
  <si>
    <t>AR/TR</t>
  </si>
  <si>
    <t>ctl</t>
  </si>
  <si>
    <t>C</t>
  </si>
  <si>
    <t>Complex.</t>
  </si>
  <si>
    <t>Observações</t>
  </si>
  <si>
    <t>ALI</t>
  </si>
  <si>
    <t>AIE</t>
  </si>
  <si>
    <t>CE</t>
  </si>
  <si>
    <t>EE</t>
  </si>
  <si>
    <t>SE</t>
  </si>
  <si>
    <t>Sumário da Contagem</t>
  </si>
  <si>
    <t>Tipo de Função</t>
  </si>
  <si>
    <t>Complexidade Funcional</t>
  </si>
  <si>
    <t>Total por Complexidade</t>
  </si>
  <si>
    <t xml:space="preserve">% </t>
  </si>
  <si>
    <t>Baixa</t>
  </si>
  <si>
    <t>x 3</t>
  </si>
  <si>
    <t>Média</t>
  </si>
  <si>
    <t>x 4</t>
  </si>
  <si>
    <t>Alta</t>
  </si>
  <si>
    <t>x 6</t>
  </si>
  <si>
    <t>Total</t>
  </si>
  <si>
    <t>x 5</t>
  </si>
  <si>
    <t>x 7</t>
  </si>
  <si>
    <t>x 10</t>
  </si>
  <si>
    <t>x 15</t>
  </si>
  <si>
    <t>Total PF não ajustados (contagem detalhada)</t>
  </si>
  <si>
    <t>Total PF não ajustados (contagem estimativa)</t>
  </si>
  <si>
    <t>Total PF não ajustados (contagem indicativa)</t>
  </si>
  <si>
    <t>Total de PF Local</t>
  </si>
  <si>
    <t>NÃO AJS</t>
  </si>
  <si>
    <t>DFL</t>
  </si>
  <si>
    <t>LOCAL</t>
  </si>
  <si>
    <t>INCLUSÃO (ADD)</t>
  </si>
  <si>
    <t>TOTAL</t>
  </si>
  <si>
    <t>ALTERAÇÃO (CHG)</t>
  </si>
  <si>
    <t>EXCLUSÃO (DEL)</t>
  </si>
  <si>
    <t>TESTE (TST)</t>
  </si>
  <si>
    <t>Polisys Informática</t>
  </si>
  <si>
    <t>MANUTENÇÃO COSMÉTICA</t>
  </si>
  <si>
    <t>CSM</t>
  </si>
  <si>
    <t>X</t>
  </si>
  <si>
    <t>Rodrigo Medeiros</t>
  </si>
  <si>
    <t>CFC - Sistema ACESSOS</t>
  </si>
  <si>
    <t>Consultar</t>
  </si>
  <si>
    <t>Detalhar</t>
  </si>
  <si>
    <t>Novo</t>
  </si>
  <si>
    <t>Excluir</t>
  </si>
  <si>
    <t>Editar</t>
  </si>
  <si>
    <t>Manter Sistema</t>
  </si>
  <si>
    <t>FUNÇÕES DE DADOS</t>
  </si>
  <si>
    <t>Sistema</t>
  </si>
  <si>
    <t/>
  </si>
  <si>
    <t>A</t>
  </si>
  <si>
    <t>PORTAL</t>
  </si>
  <si>
    <t>Manter Grupo de Sistema</t>
  </si>
  <si>
    <t>Grupo de Sistema</t>
  </si>
  <si>
    <t>I</t>
  </si>
  <si>
    <t>Editar (Consulta Implícita)</t>
  </si>
  <si>
    <t>Montar Portal</t>
  </si>
  <si>
    <t>Consultar Grupos do Usuário</t>
  </si>
  <si>
    <t>Consultar Notificações do Usuário</t>
  </si>
  <si>
    <t>Consultar Sistemas do Usuário</t>
  </si>
  <si>
    <t>Marcar como Lida/Não Lida</t>
  </si>
  <si>
    <t>Apagar Notificação</t>
  </si>
  <si>
    <t>Login</t>
  </si>
  <si>
    <t>Efetuar Login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</si>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</sst>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R$&quot;* #,##0.00_);_(&quot;R$&quot;* \(#,##0.00\);_(&quot;R$&quot;* \-??_);_(@_)"/>
    <numFmt numFmtId="165" formatCode="_(* #,##0.00_);_(* \(#,##0.00\);_(* \-??_);_(@_)"/>
    <numFmt numFmtId="166" formatCode="0.0%"/>
  </numFmts>
  <fonts count="35" x14ac:knownFonts="1">
    <font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7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sz val="12"/>
      <color indexed="52"/>
      <name val="Calibri"/>
      <family val="2"/>
    </font>
    <font>
      <sz val="12"/>
      <color indexed="62"/>
      <name val="Calibri"/>
      <family val="2"/>
    </font>
    <font>
      <sz val="12"/>
      <color indexed="14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2"/>
      <color indexed="16"/>
      <name val="Calibri"/>
      <family val="2"/>
    </font>
    <font>
      <i/>
      <sz val="12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color indexed="8"/>
      <name val="Calibri"/>
      <family val="2"/>
    </font>
    <font>
      <sz val="10"/>
      <name val="Franklin Gothic Medium"/>
      <family val="2"/>
    </font>
    <font>
      <b/>
      <sz val="10"/>
      <name val="Franklin Gothic Medium"/>
      <family val="2"/>
    </font>
    <font>
      <sz val="9"/>
      <color indexed="12"/>
      <name val="Franklin Gothic Medium"/>
      <family val="2"/>
    </font>
    <font>
      <sz val="9"/>
      <name val="Franklin Gothic Medium"/>
      <family val="2"/>
    </font>
    <font>
      <b/>
      <sz val="9"/>
      <color indexed="12"/>
      <name val="Franklin Gothic Medium"/>
      <family val="2"/>
    </font>
    <font>
      <b/>
      <sz val="9"/>
      <name val="Franklin Gothic Medium"/>
      <family val="2"/>
    </font>
    <font>
      <sz val="10"/>
      <color indexed="12"/>
      <name val="Franklin Gothic Medium"/>
      <family val="2"/>
    </font>
    <font>
      <b/>
      <sz val="12"/>
      <name val="Franklin Gothic Medium"/>
      <family val="2"/>
    </font>
    <font>
      <sz val="8"/>
      <color indexed="8"/>
      <name val="Times New Roman"/>
      <family val="1"/>
    </font>
    <font>
      <sz val="8"/>
      <name val="Franklin Gothic Medium"/>
      <family val="2"/>
    </font>
    <font>
      <sz val="8"/>
      <color indexed="9"/>
      <name val="Franklin Gothic Medium"/>
      <family val="2"/>
    </font>
    <font>
      <b/>
      <sz val="8"/>
      <color indexed="8"/>
      <name val="Times New Roman"/>
      <family val="1"/>
    </font>
    <font>
      <sz val="8"/>
      <color indexed="8"/>
      <name val="Franklin Gothic Medium"/>
      <family val="2"/>
    </font>
    <font>
      <sz val="9"/>
      <color indexed="9"/>
      <name val="Franklin Gothic Medium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indexed="8"/>
      <name val="Franklin Gothic Medium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23"/>
        <bgColor indexed="55"/>
      </patternFill>
    </fill>
    <fill>
      <patternFill patternType="solid">
        <fgColor indexed="46"/>
        <bgColor indexed="24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61"/>
      </patternFill>
    </fill>
    <fill>
      <patternFill patternType="solid">
        <fgColor indexed="34"/>
        <bgColor indexed="13"/>
      </patternFill>
    </fill>
    <fill>
      <patternFill patternType="solid">
        <fgColor indexed="9"/>
        <bgColor indexed="35"/>
      </patternFill>
    </fill>
    <fill>
      <patternFill patternType="solid">
        <fgColor theme="0"/>
        <bgColor indexed="35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11" borderId="0" applyNumberFormat="0" applyBorder="0" applyAlignment="0" applyProtection="0"/>
    <xf numFmtId="0" fontId="4" fillId="2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7" fillId="3" borderId="1" applyNumberFormat="0" applyAlignment="0" applyProtection="0"/>
    <xf numFmtId="0" fontId="8" fillId="16" borderId="0" applyNumberFormat="0" applyBorder="0" applyAlignment="0" applyProtection="0"/>
    <xf numFmtId="164" fontId="32" fillId="0" borderId="0" applyFill="0" applyBorder="0" applyAlignment="0" applyProtection="0"/>
    <xf numFmtId="0" fontId="9" fillId="8" borderId="0" applyNumberFormat="0" applyBorder="0" applyAlignment="0" applyProtection="0"/>
    <xf numFmtId="0" fontId="32" fillId="4" borderId="4" applyNumberFormat="0" applyAlignment="0" applyProtection="0"/>
    <xf numFmtId="9" fontId="32" fillId="0" borderId="0" applyFill="0" applyBorder="0" applyAlignment="0" applyProtection="0"/>
    <xf numFmtId="0" fontId="10" fillId="2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5" fontId="32" fillId="0" borderId="0" applyFill="0" applyBorder="0" applyAlignment="0" applyProtection="0"/>
  </cellStyleXfs>
  <cellXfs count="145">
    <xf numFmtId="0" fontId="0" fillId="0" borderId="0" xfId="0"/>
    <xf numFmtId="0" fontId="18" fillId="0" borderId="0" xfId="0" applyFont="1"/>
    <xf numFmtId="2" fontId="21" fillId="0" borderId="10" xfId="0" applyNumberFormat="1" applyFont="1" applyBorder="1" applyAlignment="1" applyProtection="1">
      <alignment horizontal="right"/>
      <protection locked="0"/>
    </xf>
    <xf numFmtId="0" fontId="23" fillId="0" borderId="10" xfId="0" applyFont="1" applyBorder="1" applyAlignment="1" applyProtection="1">
      <alignment horizontal="center"/>
      <protection locked="0"/>
    </xf>
    <xf numFmtId="0" fontId="21" fillId="0" borderId="0" xfId="0" applyFont="1"/>
    <xf numFmtId="0" fontId="24" fillId="0" borderId="0" xfId="0" applyFont="1" applyBorder="1" applyAlignment="1">
      <alignment horizontal="center"/>
    </xf>
    <xf numFmtId="0" fontId="18" fillId="0" borderId="0" xfId="0" applyFont="1" applyBorder="1"/>
    <xf numFmtId="0" fontId="24" fillId="0" borderId="0" xfId="0" applyFont="1" applyBorder="1" applyAlignment="1">
      <alignment horizontal="right"/>
    </xf>
    <xf numFmtId="0" fontId="25" fillId="0" borderId="0" xfId="0" applyFont="1" applyAlignment="1">
      <alignment horizontal="center"/>
    </xf>
    <xf numFmtId="0" fontId="27" fillId="0" borderId="0" xfId="0" applyFont="1"/>
    <xf numFmtId="0" fontId="19" fillId="0" borderId="0" xfId="0" applyFont="1" applyBorder="1" applyAlignment="1">
      <alignment horizontal="center" vertical="center"/>
    </xf>
    <xf numFmtId="0" fontId="21" fillId="6" borderId="11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8" fillId="17" borderId="10" xfId="0" applyFont="1" applyFill="1" applyBorder="1" applyAlignment="1">
      <alignment horizontal="center" vertical="center"/>
    </xf>
    <xf numFmtId="0" fontId="28" fillId="17" borderId="12" xfId="0" applyFont="1" applyFill="1" applyBorder="1" applyAlignment="1">
      <alignment horizontal="center" vertical="center"/>
    </xf>
    <xf numFmtId="0" fontId="28" fillId="17" borderId="10" xfId="0" applyFont="1" applyFill="1" applyBorder="1" applyAlignment="1">
      <alignment horizontal="center"/>
    </xf>
    <xf numFmtId="0" fontId="28" fillId="17" borderId="13" xfId="0" applyFont="1" applyFill="1" applyBorder="1" applyAlignment="1">
      <alignment horizontal="center"/>
    </xf>
    <xf numFmtId="0" fontId="27" fillId="0" borderId="0" xfId="0" applyFont="1" applyAlignment="1">
      <alignment vertical="center"/>
    </xf>
    <xf numFmtId="0" fontId="21" fillId="6" borderId="14" xfId="0" applyFont="1" applyFill="1" applyBorder="1" applyAlignment="1">
      <alignment vertical="center"/>
    </xf>
    <xf numFmtId="0" fontId="21" fillId="6" borderId="0" xfId="0" applyFont="1" applyFill="1" applyBorder="1"/>
    <xf numFmtId="0" fontId="21" fillId="0" borderId="15" xfId="0" applyFont="1" applyBorder="1"/>
    <xf numFmtId="0" fontId="21" fillId="0" borderId="16" xfId="0" applyFont="1" applyBorder="1"/>
    <xf numFmtId="0" fontId="21" fillId="0" borderId="16" xfId="0" applyFont="1" applyFill="1" applyBorder="1"/>
    <xf numFmtId="0" fontId="21" fillId="0" borderId="17" xfId="0" applyFont="1" applyBorder="1"/>
    <xf numFmtId="0" fontId="21" fillId="0" borderId="18" xfId="0" applyFont="1" applyBorder="1"/>
    <xf numFmtId="0" fontId="21" fillId="0" borderId="0" xfId="0" applyFont="1" applyBorder="1"/>
    <xf numFmtId="0" fontId="21" fillId="0" borderId="19" xfId="0" applyFont="1" applyFill="1" applyBorder="1"/>
    <xf numFmtId="0" fontId="21" fillId="0" borderId="0" xfId="0" applyFont="1" applyFill="1" applyBorder="1"/>
    <xf numFmtId="0" fontId="21" fillId="0" borderId="0" xfId="0" applyFont="1" applyFill="1" applyBorder="1" applyAlignment="1">
      <alignment vertical="center"/>
    </xf>
    <xf numFmtId="166" fontId="21" fillId="0" borderId="0" xfId="34" applyNumberFormat="1" applyFont="1" applyFill="1" applyBorder="1" applyAlignment="1" applyProtection="1"/>
    <xf numFmtId="0" fontId="21" fillId="0" borderId="20" xfId="0" applyFont="1" applyBorder="1"/>
    <xf numFmtId="10" fontId="21" fillId="0" borderId="20" xfId="0" applyNumberFormat="1" applyFont="1" applyBorder="1"/>
    <xf numFmtId="0" fontId="23" fillId="0" borderId="0" xfId="0" applyFont="1" applyFill="1" applyBorder="1"/>
    <xf numFmtId="166" fontId="21" fillId="9" borderId="0" xfId="34" applyNumberFormat="1" applyFont="1" applyFill="1" applyBorder="1" applyAlignment="1" applyProtection="1"/>
    <xf numFmtId="9" fontId="21" fillId="0" borderId="0" xfId="34" applyFont="1" applyFill="1" applyBorder="1" applyAlignment="1" applyProtection="1"/>
    <xf numFmtId="0" fontId="21" fillId="0" borderId="21" xfId="0" applyFont="1" applyBorder="1"/>
    <xf numFmtId="0" fontId="21" fillId="0" borderId="19" xfId="0" applyFont="1" applyBorder="1"/>
    <xf numFmtId="0" fontId="21" fillId="0" borderId="22" xfId="0" applyFont="1" applyBorder="1"/>
    <xf numFmtId="166" fontId="21" fillId="18" borderId="0" xfId="34" applyNumberFormat="1" applyFont="1" applyFill="1" applyBorder="1" applyAlignment="1" applyProtection="1"/>
    <xf numFmtId="166" fontId="21" fillId="8" borderId="0" xfId="34" applyNumberFormat="1" applyFont="1" applyFill="1" applyBorder="1" applyAlignment="1" applyProtection="1"/>
    <xf numFmtId="166" fontId="21" fillId="19" borderId="0" xfId="34" applyNumberFormat="1" applyFont="1" applyFill="1" applyBorder="1" applyAlignment="1" applyProtection="1"/>
    <xf numFmtId="166" fontId="21" fillId="20" borderId="0" xfId="34" applyNumberFormat="1" applyFont="1" applyFill="1" applyBorder="1" applyAlignment="1" applyProtection="1"/>
    <xf numFmtId="0" fontId="21" fillId="0" borderId="10" xfId="0" applyFont="1" applyBorder="1" applyAlignment="1">
      <alignment horizontal="center"/>
    </xf>
    <xf numFmtId="2" fontId="21" fillId="6" borderId="10" xfId="0" applyNumberFormat="1" applyFont="1" applyFill="1" applyBorder="1" applyAlignment="1">
      <alignment horizontal="center"/>
    </xf>
    <xf numFmtId="2" fontId="21" fillId="6" borderId="10" xfId="34" applyNumberFormat="1" applyFont="1" applyFill="1" applyBorder="1" applyAlignment="1" applyProtection="1">
      <alignment horizontal="center"/>
    </xf>
    <xf numFmtId="2" fontId="21" fillId="0" borderId="0" xfId="34" applyNumberFormat="1" applyFont="1" applyFill="1" applyBorder="1" applyAlignment="1" applyProtection="1"/>
    <xf numFmtId="2" fontId="21" fillId="0" borderId="10" xfId="34" applyNumberFormat="1" applyFont="1" applyFill="1" applyBorder="1" applyAlignment="1" applyProtection="1">
      <alignment horizontal="center"/>
    </xf>
    <xf numFmtId="2" fontId="23" fillId="21" borderId="10" xfId="34" applyNumberFormat="1" applyFont="1" applyFill="1" applyBorder="1" applyAlignment="1" applyProtection="1"/>
    <xf numFmtId="0" fontId="21" fillId="0" borderId="23" xfId="0" applyFont="1" applyBorder="1"/>
    <xf numFmtId="0" fontId="23" fillId="0" borderId="24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4" xfId="0" applyFont="1" applyBorder="1"/>
    <xf numFmtId="2" fontId="21" fillId="0" borderId="24" xfId="0" applyNumberFormat="1" applyFont="1" applyBorder="1" applyAlignment="1">
      <alignment horizontal="center"/>
    </xf>
    <xf numFmtId="2" fontId="21" fillId="0" borderId="24" xfId="34" applyNumberFormat="1" applyFont="1" applyFill="1" applyBorder="1" applyAlignment="1" applyProtection="1">
      <alignment horizontal="center"/>
    </xf>
    <xf numFmtId="2" fontId="21" fillId="0" borderId="24" xfId="34" applyNumberFormat="1" applyFont="1" applyFill="1" applyBorder="1" applyAlignment="1" applyProtection="1"/>
    <xf numFmtId="2" fontId="23" fillId="0" borderId="24" xfId="34" applyNumberFormat="1" applyFont="1" applyFill="1" applyBorder="1" applyAlignment="1" applyProtection="1"/>
    <xf numFmtId="0" fontId="21" fillId="0" borderId="25" xfId="0" applyFont="1" applyBorder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Alignment="1">
      <alignment horizontal="center"/>
    </xf>
    <xf numFmtId="2" fontId="21" fillId="0" borderId="0" xfId="34" applyNumberFormat="1" applyFont="1" applyFill="1" applyBorder="1" applyAlignment="1" applyProtection="1">
      <alignment horizontal="center"/>
    </xf>
    <xf numFmtId="2" fontId="23" fillId="0" borderId="0" xfId="34" applyNumberFormat="1" applyFont="1" applyFill="1" applyBorder="1" applyAlignment="1" applyProtection="1"/>
    <xf numFmtId="0" fontId="30" fillId="22" borderId="27" xfId="0" applyFont="1" applyFill="1" applyBorder="1" applyAlignment="1">
      <alignment horizontal="left" vertical="center"/>
    </xf>
    <xf numFmtId="0" fontId="30" fillId="22" borderId="29" xfId="0" applyFont="1" applyFill="1" applyBorder="1" applyAlignment="1">
      <alignment horizontal="center"/>
    </xf>
    <xf numFmtId="0" fontId="30" fillId="22" borderId="0" xfId="0" applyFont="1" applyFill="1"/>
    <xf numFmtId="0" fontId="34" fillId="22" borderId="0" xfId="0" applyFont="1" applyFill="1"/>
    <xf numFmtId="0" fontId="34" fillId="22" borderId="39" xfId="0" applyFont="1" applyFill="1" applyBorder="1" applyAlignment="1">
      <alignment vertical="center"/>
    </xf>
    <xf numFmtId="0" fontId="30" fillId="23" borderId="27" xfId="0" applyFont="1" applyFill="1" applyBorder="1" applyAlignment="1">
      <alignment horizontal="left" vertical="center"/>
    </xf>
    <xf numFmtId="0" fontId="30" fillId="23" borderId="0" xfId="0" applyFont="1" applyFill="1"/>
    <xf numFmtId="0" fontId="22" fillId="0" borderId="0" xfId="0" applyFont="1" applyBorder="1" applyAlignment="1">
      <alignment horizontal="center" vertical="center" textRotation="90" wrapText="1"/>
    </xf>
    <xf numFmtId="0" fontId="30" fillId="22" borderId="29" xfId="0" applyFont="1" applyFill="1" applyBorder="1" applyAlignment="1">
      <alignment horizontal="center"/>
    </xf>
    <xf numFmtId="0" fontId="30" fillId="22" borderId="29" xfId="0" applyFont="1" applyFill="1" applyBorder="1" applyAlignment="1">
      <alignment horizontal="center" vertical="center"/>
    </xf>
    <xf numFmtId="0" fontId="30" fillId="22" borderId="30" xfId="0" applyFont="1" applyFill="1" applyBorder="1" applyAlignment="1">
      <alignment horizontal="center" vertical="center" wrapText="1"/>
    </xf>
    <xf numFmtId="0" fontId="30" fillId="22" borderId="29" xfId="0" applyFont="1" applyFill="1" applyBorder="1" applyAlignment="1">
      <alignment horizontal="center" vertical="center" wrapText="1"/>
    </xf>
    <xf numFmtId="4" fontId="30" fillId="22" borderId="29" xfId="0" applyNumberFormat="1" applyFont="1" applyFill="1" applyBorder="1" applyAlignment="1">
      <alignment horizontal="center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4" fillId="22" borderId="26" xfId="0" applyFont="1" applyFill="1" applyBorder="1" applyAlignment="1">
      <alignment horizontal="left" vertical="center"/>
    </xf>
    <xf numFmtId="0" fontId="34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0" borderId="27" xfId="0" applyFont="1" applyFill="1" applyBorder="1" applyAlignment="1">
      <alignment horizontal="left" vertical="center"/>
    </xf>
    <xf numFmtId="0" fontId="30" fillId="0" borderId="29" xfId="0" applyFont="1" applyFill="1" applyBorder="1" applyAlignment="1">
      <alignment horizontal="center"/>
    </xf>
    <xf numFmtId="0" fontId="30" fillId="0" borderId="29" xfId="0" applyFont="1" applyFill="1" applyBorder="1" applyAlignment="1">
      <alignment horizontal="center" vertical="center"/>
    </xf>
    <xf numFmtId="0" fontId="30" fillId="0" borderId="30" xfId="0" applyFont="1" applyFill="1" applyBorder="1" applyAlignment="1">
      <alignment horizontal="center" vertical="center" wrapText="1"/>
    </xf>
    <xf numFmtId="0" fontId="30" fillId="0" borderId="29" xfId="0" applyFont="1" applyFill="1" applyBorder="1" applyAlignment="1">
      <alignment horizontal="center" vertical="center" wrapText="1"/>
    </xf>
    <xf numFmtId="4" fontId="30" fillId="0" borderId="29" xfId="0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0" borderId="26" xfId="0" applyFont="1" applyFill="1" applyBorder="1" applyAlignment="1">
      <alignment horizontal="left" vertical="center"/>
    </xf>
    <xf numFmtId="0" fontId="30" fillId="0" borderId="27" xfId="0" applyFont="1" applyFill="1" applyBorder="1" applyAlignment="1">
      <alignment horizontal="left" vertical="center"/>
    </xf>
    <xf numFmtId="0" fontId="30" fillId="0" borderId="28" xfId="0" applyFont="1" applyFill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/>
    </xf>
    <xf numFmtId="0" fontId="27" fillId="0" borderId="0" xfId="0" applyFont="1" applyFill="1"/>
    <xf numFmtId="0" fontId="30" fillId="0" borderId="27" xfId="0" applyFont="1" applyFill="1" applyBorder="1" applyAlignment="1">
      <alignment horizontal="left" vertical="center"/>
    </xf>
    <xf numFmtId="0" fontId="20" fillId="0" borderId="31" xfId="0" applyFont="1" applyBorder="1"/>
    <xf numFmtId="0" fontId="20" fillId="0" borderId="12" xfId="0" applyFont="1" applyBorder="1" applyAlignment="1">
      <alignment horizontal="right"/>
    </xf>
    <xf numFmtId="165" fontId="21" fillId="6" borderId="10" xfId="44" applyFont="1" applyFill="1" applyBorder="1" applyAlignment="1" applyProtection="1"/>
    <xf numFmtId="2" fontId="21" fillId="0" borderId="10" xfId="0" applyNumberFormat="1" applyFont="1" applyFill="1" applyBorder="1" applyAlignment="1">
      <alignment horizontal="center"/>
    </xf>
    <xf numFmtId="0" fontId="19" fillId="0" borderId="19" xfId="0" applyFont="1" applyBorder="1" applyAlignment="1">
      <alignment horizontal="center" vertical="center"/>
    </xf>
    <xf numFmtId="0" fontId="18" fillId="0" borderId="10" xfId="0" applyFont="1" applyBorder="1" applyAlignment="1" applyProtection="1">
      <alignment horizontal="left" vertical="top" wrapText="1"/>
      <protection locked="0"/>
    </xf>
    <xf numFmtId="0" fontId="22" fillId="0" borderId="10" xfId="0" applyFont="1" applyBorder="1" applyAlignment="1">
      <alignment horizontal="center" vertical="center" textRotation="90" wrapText="1"/>
    </xf>
    <xf numFmtId="0" fontId="22" fillId="0" borderId="12" xfId="0" applyFont="1" applyBorder="1" applyAlignment="1">
      <alignment horizontal="center" vertical="center" textRotation="90" wrapText="1"/>
    </xf>
    <xf numFmtId="0" fontId="20" fillId="0" borderId="10" xfId="0" applyFont="1" applyBorder="1" applyAlignment="1">
      <alignment horizontal="center"/>
    </xf>
    <xf numFmtId="0" fontId="20" fillId="0" borderId="12" xfId="0" applyFont="1" applyBorder="1" applyAlignment="1">
      <alignment horizontal="left" vertical="center"/>
    </xf>
    <xf numFmtId="0" fontId="21" fillId="0" borderId="10" xfId="0" applyFont="1" applyBorder="1" applyProtection="1">
      <protection locked="0"/>
    </xf>
    <xf numFmtId="0" fontId="20" fillId="0" borderId="10" xfId="0" applyFont="1" applyBorder="1" applyAlignment="1">
      <alignment horizontal="right"/>
    </xf>
    <xf numFmtId="14" fontId="21" fillId="0" borderId="10" xfId="0" applyNumberFormat="1" applyFont="1" applyBorder="1" applyAlignment="1" applyProtection="1">
      <alignment horizontal="right"/>
      <protection locked="0"/>
    </xf>
    <xf numFmtId="0" fontId="19" fillId="0" borderId="10" xfId="0" applyFont="1" applyBorder="1" applyAlignment="1">
      <alignment horizontal="center" vertical="center"/>
    </xf>
    <xf numFmtId="0" fontId="21" fillId="0" borderId="10" xfId="0" applyFont="1" applyBorder="1" applyAlignment="1" applyProtection="1">
      <alignment horizontal="center"/>
      <protection locked="0"/>
    </xf>
    <xf numFmtId="164" fontId="21" fillId="6" borderId="10" xfId="31" applyFont="1" applyFill="1" applyBorder="1" applyAlignment="1" applyProtection="1">
      <alignment horizontal="right"/>
    </xf>
    <xf numFmtId="0" fontId="30" fillId="0" borderId="26" xfId="0" applyFont="1" applyFill="1" applyBorder="1" applyAlignment="1">
      <alignment horizontal="left" vertical="center"/>
    </xf>
    <xf numFmtId="0" fontId="30" fillId="0" borderId="27" xfId="0" applyFont="1" applyFill="1" applyBorder="1" applyAlignment="1">
      <alignment horizontal="left" vertical="center"/>
    </xf>
    <xf numFmtId="0" fontId="30" fillId="0" borderId="28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4" fillId="22" borderId="26" xfId="0" applyFont="1" applyFill="1" applyBorder="1" applyAlignment="1">
      <alignment horizontal="left" vertical="center"/>
    </xf>
    <xf numFmtId="0" fontId="34" fillId="22" borderId="27" xfId="0" applyFont="1" applyFill="1" applyBorder="1" applyAlignment="1">
      <alignment horizontal="left" vertical="center"/>
    </xf>
    <xf numFmtId="0" fontId="34" fillId="22" borderId="28" xfId="0" applyFont="1" applyFill="1" applyBorder="1" applyAlignment="1">
      <alignment horizontal="left" vertical="center"/>
    </xf>
    <xf numFmtId="0" fontId="34" fillId="22" borderId="26" xfId="0" applyFont="1" applyFill="1" applyBorder="1" applyAlignment="1">
      <alignment horizontal="center" vertical="center"/>
    </xf>
    <xf numFmtId="0" fontId="34" fillId="22" borderId="27" xfId="0" applyFont="1" applyFill="1" applyBorder="1" applyAlignment="1">
      <alignment horizontal="center" vertical="center"/>
    </xf>
    <xf numFmtId="0" fontId="34" fillId="22" borderId="28" xfId="0" applyFont="1" applyFill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1" fillId="6" borderId="11" xfId="0" applyFont="1" applyFill="1" applyBorder="1" applyAlignment="1">
      <alignment horizontal="left" vertical="center"/>
    </xf>
    <xf numFmtId="0" fontId="21" fillId="6" borderId="10" xfId="0" applyFont="1" applyFill="1" applyBorder="1" applyAlignment="1">
      <alignment horizontal="left" vertical="center"/>
    </xf>
    <xf numFmtId="0" fontId="21" fillId="6" borderId="11" xfId="0" applyFont="1" applyFill="1" applyBorder="1" applyAlignment="1">
      <alignment vertical="center"/>
    </xf>
    <xf numFmtId="0" fontId="21" fillId="6" borderId="33" xfId="0" applyFont="1" applyFill="1" applyBorder="1" applyAlignment="1">
      <alignment horizontal="center" vertical="center"/>
    </xf>
    <xf numFmtId="0" fontId="28" fillId="17" borderId="34" xfId="0" applyFont="1" applyFill="1" applyBorder="1" applyAlignment="1">
      <alignment horizontal="center" vertical="center" wrapText="1"/>
    </xf>
    <xf numFmtId="0" fontId="28" fillId="17" borderId="35" xfId="0" applyFont="1" applyFill="1" applyBorder="1" applyAlignment="1">
      <alignment horizontal="center"/>
    </xf>
    <xf numFmtId="0" fontId="21" fillId="6" borderId="34" xfId="0" applyFont="1" applyFill="1" applyBorder="1" applyAlignment="1">
      <alignment vertical="center"/>
    </xf>
    <xf numFmtId="0" fontId="21" fillId="6" borderId="32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left"/>
    </xf>
    <xf numFmtId="0" fontId="21" fillId="6" borderId="10" xfId="0" applyFont="1" applyFill="1" applyBorder="1" applyAlignment="1">
      <alignment horizontal="center" vertical="center"/>
    </xf>
    <xf numFmtId="0" fontId="21" fillId="21" borderId="36" xfId="0" applyFont="1" applyFill="1" applyBorder="1" applyAlignment="1">
      <alignment horizontal="center" vertical="center"/>
    </xf>
    <xf numFmtId="0" fontId="31" fillId="17" borderId="11" xfId="0" applyFont="1" applyFill="1" applyBorder="1" applyAlignment="1">
      <alignment horizontal="center" vertical="center" wrapText="1"/>
    </xf>
    <xf numFmtId="0" fontId="31" fillId="17" borderId="14" xfId="0" applyFont="1" applyFill="1" applyBorder="1" applyAlignment="1">
      <alignment horizontal="center" vertical="center"/>
    </xf>
    <xf numFmtId="0" fontId="31" fillId="17" borderId="14" xfId="0" applyFont="1" applyFill="1" applyBorder="1" applyAlignment="1">
      <alignment horizontal="center" vertical="center" wrapText="1"/>
    </xf>
    <xf numFmtId="0" fontId="31" fillId="17" borderId="37" xfId="0" applyFont="1" applyFill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21" fillId="6" borderId="34" xfId="0" applyFont="1" applyFill="1" applyBorder="1" applyAlignment="1">
      <alignment horizontal="left" vertical="center"/>
    </xf>
    <xf numFmtId="0" fontId="21" fillId="6" borderId="36" xfId="0" applyFont="1" applyFill="1" applyBorder="1" applyAlignment="1">
      <alignment horizontal="left" vertical="center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Neutra" xfId="32" builtinId="28" customBuiltin="1"/>
    <cellStyle name="Normal" xfId="0" builtinId="0"/>
    <cellStyle name="Nota" xfId="33" builtinId="10" customBuiltin="1"/>
    <cellStyle name="Porcentagem" xfId="34" builtinId="5"/>
    <cellStyle name="Saída" xfId="35" builtinId="21" customBuiltin="1"/>
    <cellStyle name="Texto de Aviso" xfId="36" builtinId="11" customBuiltin="1"/>
    <cellStyle name="Texto Explicativo" xfId="37" builtinId="53" customBuiltin="1"/>
    <cellStyle name="Título 1" xfId="38" builtinId="16" customBuiltin="1"/>
    <cellStyle name="Título 1 1" xfId="39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44" builtinId="3"/>
  </cellStyles>
  <dxfs count="30"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20884"/>
      <rgbColor rgb="0000FFFF"/>
      <rgbColor rgb="00DD0806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CF305"/>
      <rgbColor rgb="0000FFFF"/>
      <rgbColor rgb="00800080"/>
      <rgbColor rgb="00800000"/>
      <rgbColor rgb="00008080"/>
      <rgbColor rgb="000000FF"/>
      <rgbColor rgb="0000ABEA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% por Tipo de Função</a:t>
            </a:r>
          </a:p>
        </c:rich>
      </c:tx>
      <c:layout>
        <c:manualLayout>
          <c:xMode val="edge"/>
          <c:yMode val="edge"/>
          <c:x val="0.22973067555744744"/>
          <c:y val="5.46875000000000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3693885900047186"/>
          <c:y val="0.49218750000000089"/>
          <c:w val="0.12612668094858864"/>
          <c:h val="0.21875000000000044"/>
        </c:manualLayout>
      </c:layout>
      <c:pieChart>
        <c:varyColors val="1"/>
        <c:ser>
          <c:idx val="0"/>
          <c:order val="0"/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33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(Sumário!$I$17,Sumário!$I$24,Sumário!$I$31,Sumário!$I$38,Sumário!$I$45)</c:f>
              <c:numCache>
                <c:formatCode>0.0%</c:formatCode>
                <c:ptCount val="5"/>
                <c:pt idx="0">
                  <c:v>0.35</c:v>
                </c:pt>
                <c:pt idx="1">
                  <c:v>6.6666666666666666E-2</c:v>
                </c:pt>
                <c:pt idx="2">
                  <c:v>0.35</c:v>
                </c:pt>
                <c:pt idx="3">
                  <c:v>0.23333333333333334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189567520276181"/>
          <c:y val="0.42187500000000089"/>
          <c:w val="9.0090563003948784E-2"/>
          <c:h val="0.5156250000000018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46</xdr:row>
      <xdr:rowOff>9525</xdr:rowOff>
    </xdr:from>
    <xdr:to>
      <xdr:col>11</xdr:col>
      <xdr:colOff>419100</xdr:colOff>
      <xdr:row>53</xdr:row>
      <xdr:rowOff>161925</xdr:rowOff>
    </xdr:to>
    <xdr:graphicFrame macro="">
      <xdr:nvGraphicFramePr>
        <xdr:cNvPr id="34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29"/>
  <sheetViews>
    <sheetView showGridLines="0" zoomScaleSheetLayoutView="100" workbookViewId="0">
      <selection activeCell="U10" sqref="U10:X10"/>
    </sheetView>
  </sheetViews>
  <sheetFormatPr defaultRowHeight="13.5" x14ac:dyDescent="0.25"/>
  <cols>
    <col min="1" max="15" width="2.7109375" style="1" customWidth="1"/>
    <col min="16" max="16" width="0.85546875" style="1" customWidth="1"/>
    <col min="17" max="17" width="2.7109375" style="1" customWidth="1"/>
    <col min="18" max="18" width="4.28515625" style="1" customWidth="1"/>
    <col min="19" max="19" width="3.42578125" style="1" customWidth="1"/>
    <col min="20" max="20" width="5.42578125" style="1" customWidth="1"/>
    <col min="21" max="76" width="2.7109375" style="1" customWidth="1"/>
    <col min="77" max="16384" width="9.140625" style="1"/>
  </cols>
  <sheetData>
    <row r="1" spans="1:30" ht="12" customHeight="1" x14ac:dyDescent="0.25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</row>
    <row r="2" spans="1:30" ht="12" customHeight="1" x14ac:dyDescent="0.25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</row>
    <row r="3" spans="1:30" ht="12" customHeight="1" x14ac:dyDescent="0.25">
      <c r="A3" s="111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</row>
    <row r="4" spans="1:30" x14ac:dyDescent="0.25">
      <c r="A4" s="107" t="s">
        <v>1</v>
      </c>
      <c r="B4" s="107"/>
      <c r="C4" s="107"/>
      <c r="D4" s="107"/>
      <c r="E4" s="107"/>
      <c r="F4" s="112" t="s">
        <v>69</v>
      </c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06" t="s">
        <v>2</v>
      </c>
      <c r="S4" s="106"/>
      <c r="T4" s="2"/>
      <c r="U4" s="106" t="s">
        <v>3</v>
      </c>
      <c r="V4" s="106"/>
      <c r="W4" s="113">
        <f>W5*T4</f>
        <v>0</v>
      </c>
      <c r="X4" s="113"/>
      <c r="Y4" s="113"/>
      <c r="Z4" s="113"/>
      <c r="AA4" s="113"/>
      <c r="AB4" s="113"/>
    </row>
    <row r="5" spans="1:30" x14ac:dyDescent="0.25">
      <c r="A5" s="107" t="s">
        <v>4</v>
      </c>
      <c r="B5" s="107"/>
      <c r="C5" s="107"/>
      <c r="D5" s="107"/>
      <c r="E5" s="107"/>
      <c r="F5" s="108" t="s">
        <v>74</v>
      </c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6" t="s">
        <v>5</v>
      </c>
      <c r="V5" s="106"/>
      <c r="W5" s="100">
        <f>SUM(Y11:Y15)</f>
        <v>50.5</v>
      </c>
      <c r="X5" s="100"/>
      <c r="Y5" s="100"/>
      <c r="Z5" s="100"/>
      <c r="AA5" s="100"/>
      <c r="AB5" s="100"/>
    </row>
    <row r="6" spans="1:30" x14ac:dyDescent="0.25">
      <c r="A6" s="107" t="s">
        <v>6</v>
      </c>
      <c r="B6" s="107"/>
      <c r="C6" s="107"/>
      <c r="D6" s="107"/>
      <c r="E6" s="107"/>
      <c r="F6" s="108" t="s">
        <v>85</v>
      </c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</row>
    <row r="7" spans="1:30" x14ac:dyDescent="0.25">
      <c r="A7" s="107" t="s">
        <v>7</v>
      </c>
      <c r="B7" s="107"/>
      <c r="C7" s="107"/>
      <c r="D7" s="107"/>
      <c r="E7" s="107"/>
      <c r="F7" s="108" t="s">
        <v>73</v>
      </c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9" t="s">
        <v>8</v>
      </c>
      <c r="V7" s="109"/>
      <c r="W7" s="109"/>
      <c r="X7" s="110">
        <v>42276</v>
      </c>
      <c r="Y7" s="110"/>
      <c r="Z7" s="110"/>
      <c r="AA7" s="110"/>
      <c r="AB7" s="110"/>
    </row>
    <row r="8" spans="1:30" x14ac:dyDescent="0.25">
      <c r="A8" s="107" t="s">
        <v>9</v>
      </c>
      <c r="B8" s="107"/>
      <c r="C8" s="107"/>
      <c r="D8" s="107"/>
      <c r="E8" s="107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9" t="s">
        <v>10</v>
      </c>
      <c r="V8" s="109"/>
      <c r="W8" s="109"/>
      <c r="X8" s="110"/>
      <c r="Y8" s="110"/>
      <c r="Z8" s="110"/>
      <c r="AA8" s="110"/>
      <c r="AB8" s="110"/>
    </row>
    <row r="10" spans="1:30" ht="12.95" customHeight="1" x14ac:dyDescent="0.25">
      <c r="A10" s="104" t="s">
        <v>11</v>
      </c>
      <c r="B10" s="104"/>
      <c r="C10" s="98" t="s">
        <v>12</v>
      </c>
      <c r="D10" s="98"/>
      <c r="E10" s="98"/>
      <c r="F10" s="98"/>
      <c r="G10" s="98"/>
      <c r="H10" s="98"/>
      <c r="I10" s="98"/>
      <c r="J10" s="98"/>
      <c r="K10" s="98"/>
      <c r="L10" s="3"/>
      <c r="M10" s="4"/>
      <c r="N10" s="4"/>
      <c r="O10" s="105" t="s">
        <v>13</v>
      </c>
      <c r="P10" s="105"/>
      <c r="Q10" s="106" t="s">
        <v>14</v>
      </c>
      <c r="R10" s="106"/>
      <c r="S10" s="106"/>
      <c r="T10" s="106"/>
      <c r="U10" s="106" t="s">
        <v>15</v>
      </c>
      <c r="V10" s="106"/>
      <c r="W10" s="106"/>
      <c r="X10" s="106"/>
      <c r="Y10" s="106" t="s">
        <v>16</v>
      </c>
      <c r="Z10" s="106"/>
      <c r="AA10" s="106"/>
      <c r="AB10" s="106"/>
      <c r="AC10" s="5"/>
      <c r="AD10" s="5"/>
    </row>
    <row r="11" spans="1:30" x14ac:dyDescent="0.25">
      <c r="A11" s="104"/>
      <c r="B11" s="104"/>
      <c r="C11" s="98" t="s">
        <v>17</v>
      </c>
      <c r="D11" s="98"/>
      <c r="E11" s="98"/>
      <c r="F11" s="98"/>
      <c r="G11" s="98"/>
      <c r="H11" s="98"/>
      <c r="I11" s="98"/>
      <c r="J11" s="98"/>
      <c r="K11" s="98"/>
      <c r="L11" s="3" t="s">
        <v>72</v>
      </c>
      <c r="M11" s="4"/>
      <c r="N11" s="4"/>
      <c r="O11" s="105"/>
      <c r="P11" s="105"/>
      <c r="Q11" s="109" t="s">
        <v>18</v>
      </c>
      <c r="R11" s="109"/>
      <c r="S11" s="100">
        <f>Sumário!E58</f>
        <v>37</v>
      </c>
      <c r="T11" s="100"/>
      <c r="U11" s="101">
        <v>1</v>
      </c>
      <c r="V11" s="101"/>
      <c r="W11" s="101"/>
      <c r="X11" s="101"/>
      <c r="Y11" s="100">
        <f>S11*U11</f>
        <v>37</v>
      </c>
      <c r="Z11" s="100"/>
      <c r="AA11" s="100"/>
      <c r="AB11" s="100"/>
    </row>
    <row r="12" spans="1:30" x14ac:dyDescent="0.25">
      <c r="A12" s="104"/>
      <c r="B12" s="104"/>
      <c r="C12" s="98" t="s">
        <v>19</v>
      </c>
      <c r="D12" s="98"/>
      <c r="E12" s="98"/>
      <c r="F12" s="98"/>
      <c r="G12" s="98"/>
      <c r="H12" s="98"/>
      <c r="I12" s="98"/>
      <c r="J12" s="98"/>
      <c r="K12" s="98"/>
      <c r="L12" s="3"/>
      <c r="M12" s="4"/>
      <c r="N12" s="4"/>
      <c r="O12" s="105"/>
      <c r="P12" s="105"/>
      <c r="Q12" s="99" t="s">
        <v>20</v>
      </c>
      <c r="R12" s="99"/>
      <c r="S12" s="100">
        <f>Sumário!E59</f>
        <v>19</v>
      </c>
      <c r="T12" s="100"/>
      <c r="U12" s="101">
        <v>0.5</v>
      </c>
      <c r="V12" s="101"/>
      <c r="W12" s="101"/>
      <c r="X12" s="101"/>
      <c r="Y12" s="100">
        <f>S12*U12</f>
        <v>9.5</v>
      </c>
      <c r="Z12" s="100"/>
      <c r="AA12" s="100"/>
      <c r="AB12" s="100"/>
    </row>
    <row r="13" spans="1:30" x14ac:dyDescent="0.25">
      <c r="A13" s="104"/>
      <c r="B13" s="104"/>
      <c r="C13" s="98" t="s">
        <v>21</v>
      </c>
      <c r="D13" s="98"/>
      <c r="E13" s="98"/>
      <c r="F13" s="98"/>
      <c r="G13" s="98"/>
      <c r="H13" s="98"/>
      <c r="I13" s="98"/>
      <c r="J13" s="98"/>
      <c r="K13" s="98"/>
      <c r="L13" s="3"/>
      <c r="M13" s="4"/>
      <c r="N13" s="4"/>
      <c r="O13" s="105"/>
      <c r="P13" s="105"/>
      <c r="Q13" s="99" t="s">
        <v>22</v>
      </c>
      <c r="R13" s="99"/>
      <c r="S13" s="100">
        <f>Sumário!E60</f>
        <v>4</v>
      </c>
      <c r="T13" s="100"/>
      <c r="U13" s="101">
        <v>1</v>
      </c>
      <c r="V13" s="101"/>
      <c r="W13" s="101"/>
      <c r="X13" s="101"/>
      <c r="Y13" s="100">
        <f>S13*U13</f>
        <v>4</v>
      </c>
      <c r="Z13" s="100"/>
      <c r="AA13" s="100"/>
      <c r="AB13" s="100"/>
    </row>
    <row r="14" spans="1:30" x14ac:dyDescent="0.25">
      <c r="A14" s="104"/>
      <c r="B14" s="104"/>
      <c r="M14" s="4"/>
      <c r="N14" s="4"/>
      <c r="O14" s="105"/>
      <c r="P14" s="105"/>
      <c r="Q14" s="99" t="s">
        <v>23</v>
      </c>
      <c r="R14" s="99"/>
      <c r="S14" s="100">
        <f>Sumário!E61</f>
        <v>0</v>
      </c>
      <c r="T14" s="100"/>
      <c r="U14" s="101">
        <v>0.15</v>
      </c>
      <c r="V14" s="101"/>
      <c r="W14" s="101"/>
      <c r="X14" s="101"/>
      <c r="Y14" s="100">
        <f>S14*U14</f>
        <v>0</v>
      </c>
      <c r="Z14" s="100"/>
      <c r="AA14" s="100"/>
      <c r="AB14" s="100"/>
    </row>
    <row r="15" spans="1:30" x14ac:dyDescent="0.25">
      <c r="A15" s="71"/>
      <c r="B15" s="71"/>
      <c r="M15" s="4"/>
      <c r="N15" s="4"/>
      <c r="O15" s="71"/>
      <c r="P15" s="71"/>
      <c r="Q15" s="99" t="s">
        <v>71</v>
      </c>
      <c r="R15" s="99"/>
      <c r="S15" s="100">
        <f>Sumário!E62</f>
        <v>0</v>
      </c>
      <c r="T15" s="100"/>
      <c r="U15" s="101">
        <v>0.2</v>
      </c>
      <c r="V15" s="101"/>
      <c r="W15" s="101"/>
      <c r="X15" s="101"/>
      <c r="Y15" s="100">
        <f>S15*U15</f>
        <v>0</v>
      </c>
      <c r="Z15" s="100"/>
      <c r="AA15" s="100"/>
      <c r="AB15" s="100"/>
    </row>
    <row r="16" spans="1:30" ht="12" customHeight="1" x14ac:dyDescent="0.25"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7"/>
      <c r="S16" s="6"/>
    </row>
    <row r="17" spans="1:28" ht="12" customHeight="1" x14ac:dyDescent="0.3">
      <c r="B17" s="8"/>
      <c r="C17" s="8"/>
      <c r="F17" s="8"/>
      <c r="G17" s="8"/>
      <c r="H17" s="8"/>
      <c r="I17" s="8"/>
      <c r="J17" s="6"/>
      <c r="K17" s="102" t="s">
        <v>24</v>
      </c>
      <c r="L17" s="102"/>
      <c r="M17" s="102"/>
      <c r="N17" s="102"/>
      <c r="O17" s="102"/>
      <c r="P17" s="102"/>
      <c r="Q17" s="102"/>
      <c r="R17" s="102"/>
      <c r="S17" s="102"/>
    </row>
    <row r="18" spans="1:28" ht="12" customHeight="1" x14ac:dyDescent="0.25">
      <c r="A18" s="103"/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</row>
    <row r="19" spans="1:28" ht="12" customHeight="1" x14ac:dyDescent="0.25">
      <c r="A19" s="103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</row>
    <row r="20" spans="1:28" ht="12" customHeight="1" x14ac:dyDescent="0.25">
      <c r="A20" s="103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</row>
    <row r="21" spans="1:28" ht="12" customHeight="1" x14ac:dyDescent="0.25">
      <c r="A21" s="103"/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</row>
    <row r="22" spans="1:28" ht="12" customHeight="1" x14ac:dyDescent="0.25">
      <c r="A22" s="103"/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</row>
    <row r="23" spans="1:28" ht="12" customHeight="1" x14ac:dyDescent="0.25">
      <c r="A23" s="103"/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</row>
    <row r="24" spans="1:28" ht="12" customHeight="1" x14ac:dyDescent="0.25">
      <c r="A24" s="103"/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</row>
    <row r="25" spans="1:28" ht="12" customHeight="1" x14ac:dyDescent="0.25">
      <c r="A25" s="103"/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</row>
    <row r="26" spans="1:28" ht="12" customHeight="1" x14ac:dyDescent="0.25">
      <c r="A26" s="103"/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</row>
    <row r="27" spans="1:28" ht="12" customHeight="1" x14ac:dyDescent="0.25">
      <c r="A27" s="103"/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</row>
    <row r="28" spans="1:28" ht="12" customHeight="1" x14ac:dyDescent="0.25">
      <c r="A28" s="103"/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</row>
    <row r="29" spans="1:28" ht="12" customHeight="1" x14ac:dyDescent="0.25">
      <c r="A29" s="103"/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</row>
    <row r="30" spans="1:28" ht="12" customHeight="1" x14ac:dyDescent="0.25">
      <c r="A30" s="103"/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</row>
    <row r="31" spans="1:28" ht="12" customHeight="1" x14ac:dyDescent="0.25">
      <c r="A31" s="103"/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</row>
    <row r="32" spans="1:28" ht="12" customHeight="1" x14ac:dyDescent="0.25">
      <c r="A32" s="103"/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</row>
    <row r="33" spans="1:28" ht="12" customHeight="1" x14ac:dyDescent="0.25">
      <c r="A33" s="103"/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</row>
    <row r="34" spans="1:28" ht="12" customHeight="1" x14ac:dyDescent="0.25">
      <c r="A34" s="103"/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</row>
    <row r="35" spans="1:28" ht="12" customHeight="1" x14ac:dyDescent="0.25">
      <c r="A35" s="103"/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</row>
    <row r="36" spans="1:28" ht="12" customHeight="1" x14ac:dyDescent="0.25">
      <c r="A36" s="103"/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</row>
    <row r="37" spans="1:28" ht="12" customHeight="1" x14ac:dyDescent="0.25">
      <c r="A37" s="103"/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</row>
    <row r="38" spans="1:28" ht="12" customHeight="1" x14ac:dyDescent="0.25">
      <c r="A38" s="103"/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</row>
    <row r="39" spans="1:28" ht="12" customHeight="1" x14ac:dyDescent="0.25">
      <c r="A39" s="103"/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</row>
    <row r="40" spans="1:28" ht="1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28" ht="1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102" t="s">
        <v>25</v>
      </c>
      <c r="L41" s="102"/>
      <c r="M41" s="102"/>
      <c r="N41" s="102"/>
      <c r="O41" s="102"/>
      <c r="P41" s="102"/>
      <c r="Q41" s="102"/>
      <c r="R41" s="102"/>
      <c r="S41" s="102"/>
    </row>
    <row r="42" spans="1:28" ht="12" customHeight="1" x14ac:dyDescent="0.25">
      <c r="A42" s="103"/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</row>
    <row r="43" spans="1:28" ht="12" customHeight="1" x14ac:dyDescent="0.25">
      <c r="A43" s="103"/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</row>
    <row r="44" spans="1:28" ht="12" customHeight="1" x14ac:dyDescent="0.25">
      <c r="A44" s="103"/>
      <c r="B44" s="103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</row>
    <row r="45" spans="1:28" ht="12" customHeight="1" x14ac:dyDescent="0.25">
      <c r="A45" s="103"/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</row>
    <row r="46" spans="1:28" ht="12" customHeight="1" x14ac:dyDescent="0.25">
      <c r="A46" s="103"/>
      <c r="B46" s="103"/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</row>
    <row r="47" spans="1:28" ht="12" customHeight="1" x14ac:dyDescent="0.25">
      <c r="A47" s="103"/>
      <c r="B47" s="103"/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</row>
    <row r="48" spans="1:28" ht="12" customHeight="1" x14ac:dyDescent="0.25">
      <c r="A48" s="103"/>
      <c r="B48" s="103"/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</row>
    <row r="49" spans="1:28" ht="12" customHeight="1" x14ac:dyDescent="0.25">
      <c r="A49" s="103"/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</row>
    <row r="50" spans="1:28" ht="12" customHeight="1" x14ac:dyDescent="0.25">
      <c r="A50" s="103"/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</row>
    <row r="51" spans="1:28" ht="12" customHeight="1" x14ac:dyDescent="0.25">
      <c r="A51" s="103"/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</row>
    <row r="52" spans="1:28" ht="12" customHeight="1" x14ac:dyDescent="0.25">
      <c r="A52" s="103"/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</row>
    <row r="53" spans="1:28" ht="12" customHeight="1" x14ac:dyDescent="0.25">
      <c r="A53" s="103"/>
      <c r="B53" s="103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</row>
    <row r="54" spans="1:28" ht="12" customHeight="1" x14ac:dyDescent="0.25">
      <c r="A54" s="103"/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</row>
    <row r="55" spans="1:28" ht="12" customHeight="1" x14ac:dyDescent="0.25">
      <c r="A55" s="103"/>
      <c r="B55" s="103"/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</row>
    <row r="56" spans="1:28" ht="12" customHeight="1" x14ac:dyDescent="0.25">
      <c r="A56" s="103"/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</row>
    <row r="57" spans="1:28" ht="12" customHeight="1" x14ac:dyDescent="0.25">
      <c r="A57" s="103"/>
      <c r="B57" s="103"/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</row>
    <row r="58" spans="1:28" ht="12" customHeight="1" x14ac:dyDescent="0.25">
      <c r="A58" s="103"/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</row>
    <row r="59" spans="1:28" ht="12" customHeight="1" x14ac:dyDescent="0.25">
      <c r="A59" s="103"/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</row>
    <row r="60" spans="1:28" ht="12" customHeight="1" x14ac:dyDescent="0.25">
      <c r="A60" s="103"/>
      <c r="B60" s="103"/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</row>
    <row r="61" spans="1:28" ht="12" customHeight="1" x14ac:dyDescent="0.25">
      <c r="A61" s="103"/>
      <c r="B61" s="103"/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</row>
    <row r="62" spans="1:28" ht="12" customHeight="1" x14ac:dyDescent="0.25">
      <c r="B62" s="6"/>
      <c r="C62" s="6"/>
      <c r="D62" s="6"/>
      <c r="E62" s="6"/>
      <c r="F62" s="6"/>
      <c r="G62" s="6"/>
      <c r="H62" s="6"/>
      <c r="I62" s="6"/>
      <c r="J62" s="6"/>
    </row>
    <row r="63" spans="1:28" ht="12" customHeight="1" x14ac:dyDescent="0.25">
      <c r="B63" s="6"/>
      <c r="C63" s="6"/>
      <c r="D63" s="6"/>
      <c r="E63" s="6"/>
      <c r="F63" s="6"/>
      <c r="G63" s="6"/>
      <c r="H63" s="6"/>
      <c r="I63" s="6"/>
      <c r="J63" s="6"/>
    </row>
    <row r="64" spans="1:28" ht="12" customHeight="1" x14ac:dyDescent="0.25">
      <c r="B64" s="6"/>
      <c r="C64" s="6"/>
      <c r="D64" s="6"/>
      <c r="E64" s="6"/>
      <c r="F64" s="6"/>
      <c r="G64" s="6"/>
      <c r="H64" s="6"/>
      <c r="I64" s="6"/>
      <c r="J64" s="6"/>
    </row>
    <row r="65" spans="2:10" ht="12" customHeight="1" x14ac:dyDescent="0.25">
      <c r="B65" s="6"/>
      <c r="C65" s="6"/>
      <c r="D65" s="6"/>
      <c r="E65" s="6"/>
      <c r="F65" s="6"/>
      <c r="G65" s="6"/>
      <c r="H65" s="6"/>
      <c r="I65" s="6"/>
      <c r="J65" s="6"/>
    </row>
    <row r="66" spans="2:10" ht="12" customHeight="1" x14ac:dyDescent="0.25">
      <c r="B66" s="6"/>
      <c r="C66" s="6"/>
      <c r="D66" s="6"/>
      <c r="E66" s="6"/>
      <c r="F66" s="6"/>
      <c r="G66" s="6"/>
      <c r="H66" s="6"/>
      <c r="I66" s="6"/>
      <c r="J66" s="6"/>
    </row>
    <row r="67" spans="2:10" ht="12" customHeight="1" x14ac:dyDescent="0.25">
      <c r="B67" s="6"/>
      <c r="C67" s="6"/>
      <c r="D67" s="6"/>
      <c r="E67" s="6"/>
      <c r="F67" s="6"/>
      <c r="G67" s="6"/>
      <c r="H67" s="6"/>
      <c r="I67" s="6"/>
      <c r="J67" s="6"/>
    </row>
    <row r="68" spans="2:10" ht="12" customHeight="1" x14ac:dyDescent="0.25">
      <c r="B68" s="6"/>
      <c r="C68" s="6"/>
      <c r="D68" s="6"/>
      <c r="E68" s="6"/>
      <c r="F68" s="6"/>
      <c r="G68" s="6"/>
      <c r="H68" s="6"/>
      <c r="I68" s="6"/>
      <c r="J68" s="6"/>
    </row>
    <row r="69" spans="2:10" ht="12" customHeight="1" x14ac:dyDescent="0.25">
      <c r="B69" s="6"/>
      <c r="C69" s="6"/>
      <c r="D69" s="6"/>
      <c r="E69" s="6"/>
      <c r="F69" s="6"/>
      <c r="G69" s="6"/>
      <c r="H69" s="6"/>
      <c r="I69" s="6"/>
      <c r="J69" s="6"/>
    </row>
    <row r="70" spans="2:10" ht="12" customHeight="1" x14ac:dyDescent="0.25">
      <c r="B70" s="6"/>
      <c r="C70" s="6"/>
      <c r="D70" s="6"/>
      <c r="E70" s="6"/>
      <c r="F70" s="6"/>
      <c r="G70" s="6"/>
      <c r="H70" s="6"/>
      <c r="I70" s="6"/>
      <c r="J70" s="6"/>
    </row>
    <row r="71" spans="2:10" ht="12" customHeight="1" x14ac:dyDescent="0.25">
      <c r="B71" s="6"/>
      <c r="C71" s="6"/>
      <c r="D71" s="6"/>
      <c r="E71" s="6"/>
      <c r="F71" s="6"/>
      <c r="G71" s="6"/>
      <c r="H71" s="6"/>
      <c r="I71" s="6"/>
      <c r="J71" s="6"/>
    </row>
    <row r="72" spans="2:10" ht="12" customHeight="1" x14ac:dyDescent="0.25">
      <c r="B72" s="6"/>
      <c r="C72" s="6"/>
      <c r="D72" s="6"/>
      <c r="E72" s="6"/>
      <c r="F72" s="6"/>
      <c r="G72" s="6"/>
      <c r="H72" s="6"/>
      <c r="I72" s="6"/>
      <c r="J72" s="6"/>
    </row>
    <row r="73" spans="2:10" ht="12" customHeight="1" x14ac:dyDescent="0.25">
      <c r="B73" s="6"/>
      <c r="C73" s="6"/>
      <c r="D73" s="6"/>
      <c r="E73" s="6"/>
      <c r="F73" s="6"/>
      <c r="G73" s="6"/>
      <c r="H73" s="6"/>
      <c r="I73" s="6"/>
      <c r="J73" s="6"/>
    </row>
    <row r="74" spans="2:10" ht="12" customHeight="1" x14ac:dyDescent="0.25">
      <c r="B74" s="6"/>
      <c r="C74" s="6"/>
      <c r="D74" s="6"/>
      <c r="E74" s="6"/>
      <c r="F74" s="6"/>
      <c r="G74" s="6"/>
      <c r="H74" s="6"/>
      <c r="I74" s="6"/>
      <c r="J74" s="6"/>
    </row>
    <row r="75" spans="2:10" ht="12" customHeight="1" x14ac:dyDescent="0.25">
      <c r="B75" s="6"/>
      <c r="C75" s="6"/>
      <c r="D75" s="6"/>
      <c r="E75" s="6"/>
      <c r="F75" s="6"/>
      <c r="G75" s="6"/>
      <c r="H75" s="6"/>
      <c r="I75" s="6"/>
      <c r="J75" s="6"/>
    </row>
    <row r="76" spans="2:10" ht="12" customHeight="1" x14ac:dyDescent="0.25">
      <c r="B76" s="6"/>
      <c r="C76" s="6"/>
      <c r="D76" s="6"/>
      <c r="E76" s="6"/>
      <c r="F76" s="6"/>
      <c r="G76" s="6"/>
      <c r="H76" s="6"/>
      <c r="I76" s="6"/>
      <c r="J76" s="6"/>
    </row>
    <row r="77" spans="2:10" ht="12" customHeight="1" x14ac:dyDescent="0.25">
      <c r="B77" s="6"/>
      <c r="C77" s="6"/>
      <c r="D77" s="6"/>
      <c r="E77" s="6"/>
      <c r="F77" s="6"/>
      <c r="G77" s="6"/>
      <c r="H77" s="6"/>
      <c r="I77" s="6"/>
      <c r="J77" s="6"/>
    </row>
    <row r="78" spans="2:10" ht="12" customHeight="1" x14ac:dyDescent="0.25">
      <c r="B78" s="6"/>
      <c r="C78" s="6"/>
      <c r="D78" s="6"/>
      <c r="E78" s="6"/>
      <c r="F78" s="6"/>
      <c r="G78" s="6"/>
      <c r="H78" s="6"/>
      <c r="I78" s="6"/>
      <c r="J78" s="6"/>
    </row>
    <row r="79" spans="2:10" ht="12" customHeight="1" x14ac:dyDescent="0.25">
      <c r="B79" s="6"/>
      <c r="C79" s="6"/>
      <c r="D79" s="6"/>
      <c r="E79" s="6"/>
      <c r="F79" s="6"/>
      <c r="G79" s="6"/>
      <c r="H79" s="6"/>
      <c r="I79" s="6"/>
      <c r="J79" s="6"/>
    </row>
    <row r="80" spans="2:10" ht="12" customHeight="1" x14ac:dyDescent="0.25">
      <c r="B80" s="6"/>
      <c r="C80" s="6"/>
      <c r="D80" s="6"/>
      <c r="E80" s="6"/>
      <c r="F80" s="6"/>
      <c r="G80" s="6"/>
      <c r="H80" s="6"/>
      <c r="I80" s="6"/>
      <c r="J80" s="6"/>
    </row>
    <row r="81" spans="2:10" ht="12" customHeight="1" x14ac:dyDescent="0.25">
      <c r="B81" s="6"/>
      <c r="C81" s="6"/>
      <c r="D81" s="6"/>
      <c r="E81" s="6"/>
      <c r="F81" s="6"/>
      <c r="G81" s="6"/>
      <c r="H81" s="6"/>
      <c r="I81" s="6"/>
      <c r="J81" s="6"/>
    </row>
    <row r="82" spans="2:10" ht="12" customHeight="1" x14ac:dyDescent="0.25">
      <c r="B82" s="6"/>
      <c r="C82" s="6"/>
      <c r="D82" s="6"/>
      <c r="E82" s="6"/>
      <c r="F82" s="6"/>
      <c r="G82" s="6"/>
      <c r="H82" s="6"/>
      <c r="I82" s="6"/>
      <c r="J82" s="6"/>
    </row>
    <row r="83" spans="2:10" ht="12" customHeight="1" x14ac:dyDescent="0.25">
      <c r="B83" s="6"/>
      <c r="C83" s="6"/>
      <c r="D83" s="6"/>
      <c r="E83" s="6"/>
      <c r="F83" s="6"/>
      <c r="G83" s="6"/>
      <c r="H83" s="6"/>
      <c r="I83" s="6"/>
      <c r="J83" s="6"/>
    </row>
    <row r="84" spans="2:10" ht="12" customHeight="1" x14ac:dyDescent="0.25">
      <c r="B84" s="6"/>
      <c r="C84" s="6"/>
      <c r="D84" s="6"/>
      <c r="E84" s="6"/>
      <c r="F84" s="6"/>
      <c r="G84" s="6"/>
      <c r="H84" s="6"/>
      <c r="I84" s="6"/>
      <c r="J84" s="6"/>
    </row>
    <row r="85" spans="2:10" ht="12" customHeight="1" x14ac:dyDescent="0.25">
      <c r="B85" s="6"/>
      <c r="C85" s="6"/>
      <c r="D85" s="6"/>
      <c r="E85" s="6"/>
      <c r="F85" s="6"/>
      <c r="G85" s="6"/>
      <c r="H85" s="6"/>
      <c r="I85" s="6"/>
      <c r="J85" s="6"/>
    </row>
    <row r="86" spans="2:10" ht="12" customHeight="1" x14ac:dyDescent="0.25">
      <c r="B86" s="6"/>
      <c r="C86" s="6"/>
      <c r="D86" s="6"/>
      <c r="E86" s="6"/>
      <c r="F86" s="6"/>
      <c r="G86" s="6"/>
      <c r="H86" s="6"/>
      <c r="I86" s="6"/>
      <c r="J86" s="6"/>
    </row>
    <row r="87" spans="2:10" ht="12" customHeight="1" x14ac:dyDescent="0.25">
      <c r="B87" s="6"/>
      <c r="C87" s="6"/>
      <c r="D87" s="6"/>
      <c r="E87" s="6"/>
      <c r="F87" s="6"/>
      <c r="G87" s="6"/>
      <c r="H87" s="6"/>
      <c r="I87" s="6"/>
      <c r="J87" s="6"/>
    </row>
    <row r="88" spans="2:10" ht="12" customHeight="1" x14ac:dyDescent="0.25">
      <c r="B88" s="6"/>
      <c r="C88" s="6"/>
      <c r="D88" s="6"/>
      <c r="E88" s="6"/>
      <c r="F88" s="6"/>
      <c r="G88" s="6"/>
      <c r="H88" s="6"/>
      <c r="I88" s="6"/>
      <c r="J88" s="6"/>
    </row>
    <row r="89" spans="2:10" ht="12" customHeight="1" x14ac:dyDescent="0.25">
      <c r="B89" s="6"/>
      <c r="C89" s="6"/>
      <c r="D89" s="6"/>
      <c r="E89" s="6"/>
      <c r="F89" s="6"/>
      <c r="G89" s="6"/>
      <c r="H89" s="6"/>
      <c r="I89" s="6"/>
      <c r="J89" s="6"/>
    </row>
    <row r="90" spans="2:10" ht="12" customHeight="1" x14ac:dyDescent="0.25">
      <c r="B90" s="6"/>
      <c r="C90" s="6"/>
      <c r="D90" s="6"/>
      <c r="E90" s="6"/>
      <c r="F90" s="6"/>
      <c r="G90" s="6"/>
      <c r="H90" s="6"/>
      <c r="I90" s="6"/>
      <c r="J90" s="6"/>
    </row>
    <row r="91" spans="2:10" ht="12" customHeight="1" x14ac:dyDescent="0.25">
      <c r="B91" s="6"/>
      <c r="C91" s="6"/>
      <c r="D91" s="6"/>
      <c r="E91" s="6"/>
      <c r="F91" s="6"/>
      <c r="G91" s="6"/>
      <c r="H91" s="6"/>
      <c r="I91" s="6"/>
      <c r="J91" s="6"/>
    </row>
    <row r="92" spans="2:10" ht="12" customHeight="1" x14ac:dyDescent="0.25">
      <c r="B92" s="6"/>
      <c r="C92" s="6"/>
      <c r="D92" s="6"/>
      <c r="E92" s="6"/>
      <c r="F92" s="6"/>
      <c r="G92" s="6"/>
      <c r="H92" s="6"/>
      <c r="I92" s="6"/>
      <c r="J92" s="6"/>
    </row>
    <row r="93" spans="2:10" ht="12" customHeight="1" x14ac:dyDescent="0.25">
      <c r="B93" s="6"/>
      <c r="C93" s="6"/>
      <c r="D93" s="6"/>
      <c r="E93" s="6"/>
      <c r="F93" s="6"/>
      <c r="G93" s="6"/>
      <c r="H93" s="6"/>
      <c r="I93" s="6"/>
      <c r="J93" s="6"/>
    </row>
    <row r="94" spans="2:10" ht="12" customHeight="1" x14ac:dyDescent="0.25">
      <c r="B94" s="6"/>
      <c r="C94" s="6"/>
      <c r="D94" s="6"/>
      <c r="E94" s="6"/>
      <c r="F94" s="6"/>
      <c r="G94" s="6"/>
      <c r="H94" s="6"/>
      <c r="I94" s="6"/>
      <c r="J94" s="6"/>
    </row>
    <row r="95" spans="2:10" ht="12" customHeight="1" x14ac:dyDescent="0.25">
      <c r="B95" s="6"/>
      <c r="C95" s="6"/>
      <c r="D95" s="6"/>
      <c r="E95" s="6"/>
      <c r="F95" s="6"/>
      <c r="G95" s="6"/>
      <c r="H95" s="6"/>
      <c r="I95" s="6"/>
      <c r="J95" s="6"/>
    </row>
    <row r="96" spans="2:10" ht="12" customHeight="1" x14ac:dyDescent="0.25">
      <c r="B96" s="6"/>
      <c r="C96" s="6"/>
      <c r="D96" s="6"/>
      <c r="E96" s="6"/>
      <c r="F96" s="6"/>
      <c r="G96" s="6"/>
      <c r="H96" s="6"/>
      <c r="I96" s="6"/>
      <c r="J96" s="6"/>
    </row>
    <row r="97" spans="2:10" ht="12" customHeight="1" x14ac:dyDescent="0.25">
      <c r="B97" s="6"/>
      <c r="C97" s="6"/>
      <c r="D97" s="6"/>
      <c r="E97" s="6"/>
      <c r="F97" s="6"/>
      <c r="G97" s="6"/>
      <c r="H97" s="6"/>
      <c r="I97" s="6"/>
      <c r="J97" s="6"/>
    </row>
    <row r="98" spans="2:10" ht="12" customHeight="1" x14ac:dyDescent="0.25">
      <c r="B98" s="6"/>
      <c r="C98" s="6"/>
      <c r="D98" s="6"/>
      <c r="E98" s="6"/>
      <c r="F98" s="6"/>
      <c r="G98" s="6"/>
      <c r="H98" s="6"/>
      <c r="I98" s="6"/>
      <c r="J98" s="6"/>
    </row>
    <row r="99" spans="2:10" ht="12" customHeight="1" x14ac:dyDescent="0.25">
      <c r="B99" s="6"/>
      <c r="C99" s="6"/>
      <c r="D99" s="6"/>
      <c r="E99" s="6"/>
      <c r="F99" s="6"/>
      <c r="G99" s="6"/>
      <c r="H99" s="6"/>
      <c r="I99" s="6"/>
      <c r="J99" s="6"/>
    </row>
    <row r="100" spans="2:10" ht="12" customHeight="1" x14ac:dyDescent="0.25">
      <c r="B100" s="6"/>
      <c r="C100" s="6"/>
      <c r="D100" s="6"/>
      <c r="E100" s="6"/>
      <c r="F100" s="6"/>
      <c r="G100" s="6"/>
      <c r="H100" s="6"/>
      <c r="I100" s="6"/>
      <c r="J100" s="6"/>
    </row>
    <row r="101" spans="2:10" ht="12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</row>
    <row r="102" spans="2:10" ht="12" customHeight="1" x14ac:dyDescent="0.25">
      <c r="B102" s="6"/>
      <c r="C102" s="6"/>
      <c r="D102" s="6"/>
      <c r="E102" s="6"/>
      <c r="F102" s="6"/>
      <c r="G102" s="6"/>
      <c r="H102" s="6"/>
      <c r="I102" s="6"/>
      <c r="J102" s="6"/>
    </row>
    <row r="103" spans="2:10" ht="12" customHeight="1" x14ac:dyDescent="0.25">
      <c r="B103" s="6"/>
      <c r="C103" s="6"/>
      <c r="D103" s="6"/>
      <c r="E103" s="6"/>
      <c r="F103" s="6"/>
      <c r="G103" s="6"/>
      <c r="H103" s="6"/>
      <c r="I103" s="6"/>
      <c r="J103" s="6"/>
    </row>
    <row r="104" spans="2:10" ht="12" customHeight="1" x14ac:dyDescent="0.25">
      <c r="B104" s="6"/>
      <c r="C104" s="6"/>
      <c r="D104" s="6"/>
      <c r="E104" s="6"/>
      <c r="F104" s="6"/>
      <c r="G104" s="6"/>
      <c r="H104" s="6"/>
      <c r="I104" s="6"/>
      <c r="J104" s="6"/>
    </row>
    <row r="105" spans="2:10" ht="12" customHeight="1" x14ac:dyDescent="0.25">
      <c r="B105" s="6"/>
      <c r="C105" s="6"/>
      <c r="D105" s="6"/>
      <c r="E105" s="6"/>
      <c r="F105" s="6"/>
      <c r="G105" s="6"/>
      <c r="H105" s="6"/>
      <c r="I105" s="6"/>
      <c r="J105" s="6"/>
    </row>
    <row r="106" spans="2:10" ht="12" customHeight="1" x14ac:dyDescent="0.25">
      <c r="B106" s="6"/>
      <c r="C106" s="6"/>
      <c r="D106" s="6"/>
      <c r="E106" s="6"/>
      <c r="F106" s="6"/>
      <c r="G106" s="6"/>
      <c r="H106" s="6"/>
      <c r="I106" s="6"/>
      <c r="J106" s="6"/>
    </row>
    <row r="107" spans="2:10" ht="12" customHeight="1" x14ac:dyDescent="0.25">
      <c r="B107" s="6"/>
      <c r="C107" s="6"/>
      <c r="D107" s="6"/>
      <c r="E107" s="6"/>
      <c r="F107" s="6"/>
      <c r="G107" s="6"/>
      <c r="H107" s="6"/>
      <c r="I107" s="6"/>
      <c r="J107" s="6"/>
    </row>
    <row r="108" spans="2:10" ht="12" customHeight="1" x14ac:dyDescent="0.25">
      <c r="B108" s="6"/>
      <c r="C108" s="6"/>
      <c r="D108" s="6"/>
      <c r="E108" s="6"/>
      <c r="F108" s="6"/>
      <c r="G108" s="6"/>
      <c r="H108" s="6"/>
      <c r="I108" s="6"/>
      <c r="J108" s="6"/>
    </row>
    <row r="109" spans="2:10" ht="12" customHeight="1" x14ac:dyDescent="0.25">
      <c r="B109" s="6"/>
      <c r="C109" s="6"/>
      <c r="D109" s="6"/>
      <c r="E109" s="6"/>
      <c r="F109" s="6"/>
      <c r="G109" s="6"/>
      <c r="H109" s="6"/>
      <c r="I109" s="6"/>
      <c r="J109" s="6"/>
    </row>
    <row r="110" spans="2:10" ht="12" customHeight="1" x14ac:dyDescent="0.25">
      <c r="B110" s="6"/>
      <c r="C110" s="6"/>
      <c r="D110" s="6"/>
      <c r="E110" s="6"/>
      <c r="F110" s="6"/>
      <c r="G110" s="6"/>
      <c r="H110" s="6"/>
      <c r="I110" s="6"/>
      <c r="J110" s="6"/>
    </row>
    <row r="111" spans="2:10" ht="12" customHeight="1" x14ac:dyDescent="0.25">
      <c r="B111" s="6"/>
      <c r="C111" s="6"/>
      <c r="D111" s="6"/>
      <c r="E111" s="6"/>
      <c r="F111" s="6"/>
      <c r="G111" s="6"/>
      <c r="H111" s="6"/>
      <c r="I111" s="6"/>
      <c r="J111" s="6"/>
    </row>
    <row r="112" spans="2:10" ht="12" customHeight="1" x14ac:dyDescent="0.25"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12" customHeight="1" x14ac:dyDescent="0.25"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12" customHeight="1" x14ac:dyDescent="0.25"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12" customHeight="1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ht="12" customHeight="1" x14ac:dyDescent="0.25"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12" customHeight="1" x14ac:dyDescent="0.25"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12" customHeight="1" x14ac:dyDescent="0.25"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12" customHeight="1" x14ac:dyDescent="0.25"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12" customHeight="1" x14ac:dyDescent="0.25"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12" customHeight="1" x14ac:dyDescent="0.25"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12" customHeight="1" x14ac:dyDescent="0.25"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12" customHeight="1" x14ac:dyDescent="0.25"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12" customHeight="1" x14ac:dyDescent="0.25"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12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12" customHeight="1" x14ac:dyDescent="0.25"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12" customHeight="1" x14ac:dyDescent="0.25"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12" customHeight="1" x14ac:dyDescent="0.25">
      <c r="B128" s="6"/>
      <c r="C128" s="6"/>
      <c r="D128" s="6"/>
      <c r="E128" s="6"/>
      <c r="F128" s="6"/>
      <c r="G128" s="6"/>
      <c r="H128" s="6"/>
      <c r="I128" s="6"/>
      <c r="J128" s="6"/>
    </row>
    <row r="129" spans="2:10" ht="12" customHeight="1" x14ac:dyDescent="0.25">
      <c r="B129" s="6"/>
      <c r="C129" s="6"/>
      <c r="D129" s="6"/>
      <c r="E129" s="6"/>
      <c r="F129" s="6"/>
      <c r="G129" s="6"/>
      <c r="H129" s="6"/>
      <c r="I129" s="6"/>
      <c r="J129" s="6"/>
    </row>
    <row r="130" spans="2:10" ht="12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</row>
    <row r="131" spans="2:10" ht="12" customHeight="1" x14ac:dyDescent="0.25">
      <c r="B131" s="6"/>
      <c r="C131" s="6"/>
      <c r="D131" s="6"/>
      <c r="E131" s="6"/>
      <c r="F131" s="6"/>
      <c r="G131" s="6"/>
      <c r="H131" s="6"/>
      <c r="I131" s="6"/>
      <c r="J131" s="6"/>
    </row>
    <row r="132" spans="2:10" ht="12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</row>
    <row r="133" spans="2:10" ht="12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</row>
    <row r="134" spans="2:10" ht="12" customHeight="1" x14ac:dyDescent="0.25">
      <c r="B134" s="6"/>
      <c r="C134" s="6"/>
      <c r="D134" s="6"/>
      <c r="E134" s="6"/>
      <c r="F134" s="6"/>
      <c r="G134" s="6"/>
      <c r="H134" s="6"/>
      <c r="I134" s="6"/>
      <c r="J134" s="6"/>
    </row>
    <row r="135" spans="2:10" ht="12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</row>
    <row r="136" spans="2:10" ht="12" customHeight="1" x14ac:dyDescent="0.25">
      <c r="B136" s="6"/>
      <c r="C136" s="6"/>
      <c r="D136" s="6"/>
      <c r="E136" s="6"/>
      <c r="F136" s="6"/>
      <c r="G136" s="6"/>
      <c r="H136" s="6"/>
      <c r="I136" s="6"/>
      <c r="J136" s="6"/>
    </row>
    <row r="137" spans="2:10" ht="12" customHeight="1" x14ac:dyDescent="0.25">
      <c r="B137" s="6"/>
      <c r="C137" s="6"/>
      <c r="D137" s="6"/>
      <c r="E137" s="6"/>
      <c r="F137" s="6"/>
      <c r="G137" s="6"/>
      <c r="H137" s="6"/>
      <c r="I137" s="6"/>
      <c r="J137" s="6"/>
    </row>
    <row r="138" spans="2:10" ht="12" customHeight="1" x14ac:dyDescent="0.25">
      <c r="B138" s="6"/>
      <c r="C138" s="6"/>
      <c r="D138" s="6"/>
      <c r="E138" s="6"/>
      <c r="F138" s="6"/>
      <c r="G138" s="6"/>
      <c r="H138" s="6"/>
      <c r="I138" s="6"/>
      <c r="J138" s="6"/>
    </row>
    <row r="139" spans="2:10" ht="12" customHeight="1" x14ac:dyDescent="0.25">
      <c r="B139" s="6"/>
      <c r="C139" s="6"/>
      <c r="D139" s="6"/>
      <c r="E139" s="6"/>
      <c r="F139" s="6"/>
      <c r="G139" s="6"/>
      <c r="H139" s="6"/>
      <c r="I139" s="6"/>
      <c r="J139" s="6"/>
    </row>
    <row r="140" spans="2:10" ht="12" customHeight="1" x14ac:dyDescent="0.25">
      <c r="B140" s="6"/>
      <c r="C140" s="6"/>
      <c r="D140" s="6"/>
      <c r="E140" s="6"/>
      <c r="F140" s="6"/>
      <c r="G140" s="6"/>
      <c r="H140" s="6"/>
      <c r="I140" s="6"/>
      <c r="J140" s="6"/>
    </row>
    <row r="141" spans="2:10" ht="12" customHeight="1" x14ac:dyDescent="0.25">
      <c r="B141" s="6"/>
      <c r="C141" s="6"/>
      <c r="D141" s="6"/>
      <c r="E141" s="6"/>
      <c r="F141" s="6"/>
      <c r="G141" s="6"/>
      <c r="H141" s="6"/>
      <c r="I141" s="6"/>
      <c r="J141" s="6"/>
    </row>
    <row r="142" spans="2:10" ht="12" customHeight="1" x14ac:dyDescent="0.25">
      <c r="B142" s="6"/>
      <c r="C142" s="6"/>
      <c r="D142" s="6"/>
      <c r="E142" s="6"/>
      <c r="F142" s="6"/>
      <c r="G142" s="6"/>
      <c r="H142" s="6"/>
      <c r="I142" s="6"/>
      <c r="J142" s="6"/>
    </row>
    <row r="143" spans="2:10" ht="12" customHeight="1" x14ac:dyDescent="0.25">
      <c r="B143" s="6"/>
      <c r="C143" s="6"/>
      <c r="D143" s="6"/>
      <c r="E143" s="6"/>
      <c r="F143" s="6"/>
      <c r="G143" s="6"/>
      <c r="H143" s="6"/>
      <c r="I143" s="6"/>
      <c r="J143" s="6"/>
    </row>
    <row r="144" spans="2:10" ht="12" customHeight="1" x14ac:dyDescent="0.25">
      <c r="B144" s="6"/>
      <c r="C144" s="6"/>
      <c r="D144" s="6"/>
      <c r="E144" s="6"/>
      <c r="F144" s="6"/>
      <c r="G144" s="6"/>
      <c r="H144" s="6"/>
      <c r="I144" s="6"/>
      <c r="J144" s="6"/>
    </row>
    <row r="145" spans="2:10" ht="12" customHeight="1" x14ac:dyDescent="0.25">
      <c r="B145" s="6"/>
      <c r="C145" s="6"/>
      <c r="D145" s="6"/>
      <c r="E145" s="6"/>
      <c r="F145" s="6"/>
      <c r="G145" s="6"/>
      <c r="H145" s="6"/>
      <c r="I145" s="6"/>
      <c r="J145" s="6"/>
    </row>
    <row r="146" spans="2:10" ht="12" customHeight="1" x14ac:dyDescent="0.25">
      <c r="B146" s="6"/>
      <c r="C146" s="6"/>
      <c r="D146" s="6"/>
      <c r="E146" s="6"/>
      <c r="F146" s="6"/>
      <c r="G146" s="6"/>
      <c r="H146" s="6"/>
      <c r="I146" s="6"/>
      <c r="J146" s="6"/>
    </row>
    <row r="147" spans="2:10" ht="12" customHeight="1" x14ac:dyDescent="0.25">
      <c r="B147" s="6"/>
      <c r="C147" s="6"/>
      <c r="D147" s="6"/>
      <c r="E147" s="6"/>
      <c r="F147" s="6"/>
      <c r="G147" s="6"/>
      <c r="H147" s="6"/>
      <c r="I147" s="6"/>
      <c r="J147" s="6"/>
    </row>
    <row r="148" spans="2:10" ht="12" customHeight="1" x14ac:dyDescent="0.25">
      <c r="B148" s="6"/>
      <c r="C148" s="6"/>
      <c r="D148" s="6"/>
      <c r="E148" s="6"/>
      <c r="F148" s="6"/>
      <c r="G148" s="6"/>
      <c r="H148" s="6"/>
      <c r="I148" s="6"/>
      <c r="J148" s="6"/>
    </row>
    <row r="149" spans="2:10" ht="12" customHeight="1" x14ac:dyDescent="0.25">
      <c r="B149" s="6"/>
      <c r="C149" s="6"/>
      <c r="D149" s="6"/>
      <c r="E149" s="6"/>
      <c r="F149" s="6"/>
      <c r="G149" s="6"/>
      <c r="H149" s="6"/>
      <c r="I149" s="6"/>
      <c r="J149" s="6"/>
    </row>
    <row r="150" spans="2:10" ht="12" customHeight="1" x14ac:dyDescent="0.25">
      <c r="B150" s="6"/>
      <c r="C150" s="6"/>
      <c r="D150" s="6"/>
      <c r="E150" s="6"/>
      <c r="F150" s="6"/>
      <c r="G150" s="6"/>
      <c r="H150" s="6"/>
      <c r="I150" s="6"/>
      <c r="J150" s="6"/>
    </row>
    <row r="151" spans="2:10" ht="12" customHeight="1" x14ac:dyDescent="0.25">
      <c r="B151" s="6"/>
      <c r="C151" s="6"/>
      <c r="D151" s="6"/>
      <c r="E151" s="6"/>
      <c r="F151" s="6"/>
      <c r="G151" s="6"/>
      <c r="H151" s="6"/>
      <c r="I151" s="6"/>
      <c r="J151" s="6"/>
    </row>
    <row r="152" spans="2:10" ht="12" customHeight="1" x14ac:dyDescent="0.25">
      <c r="B152" s="6"/>
      <c r="C152" s="6"/>
      <c r="D152" s="6"/>
      <c r="E152" s="6"/>
      <c r="F152" s="6"/>
      <c r="G152" s="6"/>
      <c r="H152" s="6"/>
      <c r="I152" s="6"/>
      <c r="J152" s="6"/>
    </row>
    <row r="153" spans="2:10" ht="12" customHeight="1" x14ac:dyDescent="0.25">
      <c r="B153" s="6"/>
      <c r="C153" s="6"/>
      <c r="D153" s="6"/>
      <c r="E153" s="6"/>
      <c r="F153" s="6"/>
      <c r="G153" s="6"/>
      <c r="H153" s="6"/>
      <c r="I153" s="6"/>
      <c r="J153" s="6"/>
    </row>
    <row r="154" spans="2:10" ht="12" customHeight="1" x14ac:dyDescent="0.25">
      <c r="B154" s="6"/>
      <c r="C154" s="6"/>
      <c r="D154" s="6"/>
      <c r="E154" s="6"/>
      <c r="F154" s="6"/>
      <c r="G154" s="6"/>
      <c r="H154" s="6"/>
      <c r="I154" s="6"/>
      <c r="J154" s="6"/>
    </row>
    <row r="155" spans="2:10" ht="12" customHeight="1" x14ac:dyDescent="0.25">
      <c r="B155" s="6"/>
      <c r="C155" s="6"/>
      <c r="D155" s="6"/>
      <c r="E155" s="6"/>
      <c r="F155" s="6"/>
      <c r="G155" s="6"/>
      <c r="H155" s="6"/>
      <c r="I155" s="6"/>
      <c r="J155" s="6"/>
    </row>
    <row r="156" spans="2:10" ht="12" customHeight="1" x14ac:dyDescent="0.25">
      <c r="B156" s="6"/>
      <c r="C156" s="6"/>
      <c r="D156" s="6"/>
      <c r="E156" s="6"/>
      <c r="F156" s="6"/>
      <c r="G156" s="6"/>
      <c r="H156" s="6"/>
      <c r="I156" s="6"/>
      <c r="J156" s="6"/>
    </row>
    <row r="157" spans="2:10" ht="12" customHeight="1" x14ac:dyDescent="0.25">
      <c r="B157" s="6"/>
      <c r="C157" s="6"/>
      <c r="D157" s="6"/>
      <c r="E157" s="6"/>
      <c r="F157" s="6"/>
      <c r="G157" s="6"/>
      <c r="H157" s="6"/>
      <c r="I157" s="6"/>
      <c r="J157" s="6"/>
    </row>
    <row r="158" spans="2:10" ht="12" customHeight="1" x14ac:dyDescent="0.25">
      <c r="B158" s="6"/>
      <c r="C158" s="6"/>
      <c r="D158" s="6"/>
      <c r="E158" s="6"/>
      <c r="F158" s="6"/>
      <c r="G158" s="6"/>
      <c r="H158" s="6"/>
      <c r="I158" s="6"/>
      <c r="J158" s="6"/>
    </row>
    <row r="159" spans="2:10" ht="12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</row>
    <row r="160" spans="2:10" ht="12" customHeight="1" x14ac:dyDescent="0.25"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12" customHeight="1" x14ac:dyDescent="0.25"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12" customHeight="1" x14ac:dyDescent="0.25"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12" customHeight="1" x14ac:dyDescent="0.25"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12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12" customHeight="1" x14ac:dyDescent="0.25"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12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12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12" customHeight="1" x14ac:dyDescent="0.25"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12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</row>
    <row r="170" spans="1:10" ht="12" customHeight="1" x14ac:dyDescent="0.25">
      <c r="B170" s="6"/>
      <c r="C170" s="6"/>
      <c r="D170" s="6"/>
      <c r="E170" s="6"/>
      <c r="F170" s="6"/>
      <c r="G170" s="6"/>
      <c r="H170" s="6"/>
      <c r="I170" s="6"/>
      <c r="J170" s="6"/>
    </row>
    <row r="171" spans="1:10" ht="12" customHeight="1" x14ac:dyDescent="0.25">
      <c r="B171" s="6"/>
      <c r="C171" s="6"/>
      <c r="D171" s="6"/>
      <c r="E171" s="6"/>
      <c r="F171" s="6"/>
      <c r="G171" s="6"/>
      <c r="H171" s="6"/>
      <c r="I171" s="6"/>
      <c r="J171" s="6"/>
    </row>
    <row r="172" spans="1:10" ht="12" customHeight="1" x14ac:dyDescent="0.25">
      <c r="B172" s="6"/>
      <c r="C172" s="6"/>
      <c r="D172" s="6"/>
      <c r="E172" s="6"/>
      <c r="F172" s="6"/>
      <c r="G172" s="6"/>
      <c r="H172" s="6"/>
      <c r="I172" s="6"/>
      <c r="J172" s="6"/>
    </row>
    <row r="173" spans="1:10" ht="12" customHeight="1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8"/>
    </row>
    <row r="174" spans="1:10" ht="12" customHeight="1" x14ac:dyDescent="0.25">
      <c r="B174" s="6"/>
      <c r="C174" s="6"/>
      <c r="D174" s="6"/>
      <c r="E174" s="6"/>
      <c r="F174" s="6"/>
      <c r="G174" s="6"/>
      <c r="H174" s="6"/>
      <c r="I174" s="6"/>
      <c r="J174" s="6"/>
    </row>
    <row r="175" spans="1:10" ht="12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</row>
    <row r="176" spans="1:10" ht="12" customHeight="1" x14ac:dyDescent="0.25">
      <c r="B176" s="6"/>
      <c r="C176" s="6"/>
      <c r="D176" s="6"/>
      <c r="E176" s="6"/>
      <c r="F176" s="6"/>
      <c r="G176" s="6"/>
      <c r="H176" s="6"/>
      <c r="I176" s="6"/>
      <c r="J176" s="6"/>
    </row>
    <row r="177" spans="2:10" ht="12" customHeight="1" x14ac:dyDescent="0.25">
      <c r="B177" s="6"/>
      <c r="C177" s="6"/>
      <c r="D177" s="6"/>
      <c r="E177" s="6"/>
      <c r="F177" s="6"/>
      <c r="G177" s="6"/>
      <c r="H177" s="6"/>
      <c r="I177" s="6"/>
      <c r="J177" s="6"/>
    </row>
    <row r="178" spans="2:10" ht="12" customHeight="1" x14ac:dyDescent="0.25">
      <c r="B178" s="6"/>
      <c r="C178" s="6"/>
      <c r="D178" s="6"/>
      <c r="E178" s="6"/>
      <c r="F178" s="6"/>
      <c r="G178" s="6"/>
      <c r="H178" s="6"/>
      <c r="I178" s="6"/>
      <c r="J178" s="6"/>
    </row>
    <row r="179" spans="2:10" ht="12" customHeight="1" x14ac:dyDescent="0.25">
      <c r="B179" s="6"/>
      <c r="C179" s="6"/>
      <c r="D179" s="6"/>
      <c r="E179" s="6"/>
      <c r="F179" s="6"/>
      <c r="G179" s="6"/>
      <c r="H179" s="6"/>
      <c r="I179" s="6"/>
      <c r="J179" s="6"/>
    </row>
    <row r="180" spans="2:10" ht="12" customHeight="1" x14ac:dyDescent="0.25">
      <c r="B180" s="6"/>
      <c r="C180" s="6"/>
      <c r="D180" s="6"/>
      <c r="E180" s="6"/>
      <c r="F180" s="6"/>
      <c r="G180" s="6"/>
      <c r="H180" s="6"/>
      <c r="I180" s="6"/>
      <c r="J180" s="6"/>
    </row>
    <row r="181" spans="2:10" ht="12" customHeight="1" x14ac:dyDescent="0.25">
      <c r="B181" s="6"/>
      <c r="C181" s="6"/>
      <c r="D181" s="6"/>
      <c r="E181" s="6"/>
      <c r="F181" s="6"/>
      <c r="G181" s="6"/>
      <c r="H181" s="6"/>
      <c r="I181" s="6"/>
      <c r="J181" s="6"/>
    </row>
    <row r="182" spans="2:10" ht="12" customHeight="1" x14ac:dyDescent="0.25">
      <c r="B182" s="6"/>
      <c r="C182" s="6"/>
      <c r="D182" s="6"/>
      <c r="E182" s="6"/>
      <c r="F182" s="6"/>
      <c r="G182" s="6"/>
      <c r="H182" s="6"/>
      <c r="I182" s="6"/>
      <c r="J182" s="6"/>
    </row>
    <row r="183" spans="2:10" ht="12" customHeight="1" x14ac:dyDescent="0.25">
      <c r="B183" s="6"/>
      <c r="C183" s="6"/>
      <c r="D183" s="6"/>
      <c r="E183" s="6"/>
      <c r="F183" s="6"/>
      <c r="G183" s="6"/>
      <c r="H183" s="6"/>
      <c r="I183" s="6"/>
      <c r="J183" s="6"/>
    </row>
    <row r="184" spans="2:10" ht="12" customHeight="1" x14ac:dyDescent="0.25">
      <c r="B184" s="6"/>
      <c r="C184" s="6"/>
      <c r="D184" s="6"/>
      <c r="E184" s="6"/>
      <c r="F184" s="6"/>
      <c r="G184" s="6"/>
      <c r="H184" s="6"/>
      <c r="I184" s="6"/>
      <c r="J184" s="6"/>
    </row>
    <row r="185" spans="2:10" ht="12" customHeight="1" x14ac:dyDescent="0.25">
      <c r="B185" s="6"/>
      <c r="C185" s="6"/>
      <c r="D185" s="6"/>
      <c r="E185" s="6"/>
      <c r="F185" s="6"/>
      <c r="G185" s="6"/>
      <c r="H185" s="6"/>
      <c r="I185" s="6"/>
      <c r="J185" s="6"/>
    </row>
    <row r="186" spans="2:10" ht="12" customHeight="1" x14ac:dyDescent="0.25">
      <c r="B186" s="6"/>
      <c r="C186" s="6"/>
      <c r="D186" s="6"/>
      <c r="E186" s="6"/>
      <c r="F186" s="6"/>
      <c r="G186" s="6"/>
      <c r="H186" s="6"/>
      <c r="I186" s="6"/>
      <c r="J186" s="6"/>
    </row>
    <row r="187" spans="2:10" ht="12" customHeight="1" x14ac:dyDescent="0.25">
      <c r="B187" s="6"/>
      <c r="C187" s="6"/>
      <c r="D187" s="6"/>
      <c r="E187" s="6"/>
      <c r="F187" s="6"/>
      <c r="G187" s="6"/>
      <c r="H187" s="6"/>
      <c r="I187" s="6"/>
      <c r="J187" s="6"/>
    </row>
    <row r="188" spans="2:10" ht="12" customHeight="1" x14ac:dyDescent="0.25">
      <c r="B188" s="6"/>
      <c r="C188" s="6"/>
      <c r="D188" s="6"/>
      <c r="E188" s="6"/>
      <c r="F188" s="6"/>
      <c r="G188" s="6"/>
      <c r="H188" s="6"/>
      <c r="I188" s="6"/>
      <c r="J188" s="6"/>
    </row>
    <row r="189" spans="2:10" ht="12" customHeight="1" x14ac:dyDescent="0.25">
      <c r="B189" s="6"/>
      <c r="C189" s="6"/>
      <c r="D189" s="6"/>
      <c r="E189" s="6"/>
      <c r="F189" s="6"/>
      <c r="G189" s="6"/>
      <c r="H189" s="6"/>
      <c r="I189" s="6"/>
      <c r="J189" s="6"/>
    </row>
    <row r="190" spans="2:10" ht="12" customHeight="1" x14ac:dyDescent="0.25"/>
    <row r="191" spans="2:10" ht="12" customHeight="1" x14ac:dyDescent="0.25"/>
    <row r="192" spans="2:10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</sheetData>
  <mergeCells count="53">
    <mergeCell ref="A1:AB3"/>
    <mergeCell ref="A4:E4"/>
    <mergeCell ref="F4:Q4"/>
    <mergeCell ref="R4:S4"/>
    <mergeCell ref="U4:V4"/>
    <mergeCell ref="W4:AB4"/>
    <mergeCell ref="A5:E5"/>
    <mergeCell ref="F5:T5"/>
    <mergeCell ref="U5:V5"/>
    <mergeCell ref="W5:AB5"/>
    <mergeCell ref="A6:E6"/>
    <mergeCell ref="F6:AB6"/>
    <mergeCell ref="U10:X10"/>
    <mergeCell ref="S14:T14"/>
    <mergeCell ref="A7:E7"/>
    <mergeCell ref="F7:T7"/>
    <mergeCell ref="U7:W7"/>
    <mergeCell ref="X7:AB7"/>
    <mergeCell ref="A8:E8"/>
    <mergeCell ref="F8:T8"/>
    <mergeCell ref="U8:W8"/>
    <mergeCell ref="X8:AB8"/>
    <mergeCell ref="Y10:AB10"/>
    <mergeCell ref="Y11:AB11"/>
    <mergeCell ref="C12:K12"/>
    <mergeCell ref="Q11:R11"/>
    <mergeCell ref="S11:T11"/>
    <mergeCell ref="U12:X12"/>
    <mergeCell ref="K41:S41"/>
    <mergeCell ref="K17:S17"/>
    <mergeCell ref="A42:AB61"/>
    <mergeCell ref="U14:X14"/>
    <mergeCell ref="Y14:AB14"/>
    <mergeCell ref="A10:B14"/>
    <mergeCell ref="S13:T13"/>
    <mergeCell ref="U13:X13"/>
    <mergeCell ref="Y13:AB13"/>
    <mergeCell ref="C11:K11"/>
    <mergeCell ref="A18:AB39"/>
    <mergeCell ref="U11:X11"/>
    <mergeCell ref="C10:K10"/>
    <mergeCell ref="O10:P14"/>
    <mergeCell ref="Q10:T10"/>
    <mergeCell ref="Q12:R12"/>
    <mergeCell ref="C13:K13"/>
    <mergeCell ref="Q13:R13"/>
    <mergeCell ref="Y12:AB12"/>
    <mergeCell ref="Y15:AB15"/>
    <mergeCell ref="Q15:R15"/>
    <mergeCell ref="S15:T15"/>
    <mergeCell ref="U15:X15"/>
    <mergeCell ref="S12:T12"/>
    <mergeCell ref="Q14:R14"/>
  </mergeCells>
  <phoneticPr fontId="33" type="noConversion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/>
  <headerFooter alignWithMargins="0">
    <oddFooter>&amp;R&amp;"Tahoma,Normal"&amp;8&amp;F - &amp;A</oddFooter>
  </headerFooter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56"/>
  <sheetViews>
    <sheetView showGridLines="0" tabSelected="1" zoomScaleNormal="100" zoomScaleSheetLayoutView="100" workbookViewId="0">
      <pane ySplit="7" topLeftCell="A16" activePane="bottomLeft" state="frozen"/>
      <selection activeCell="X8" sqref="X8:AB8"/>
      <selection pane="bottomLeft" activeCell="S2" sqref="S2"/>
    </sheetView>
  </sheetViews>
  <sheetFormatPr defaultRowHeight="12.75" x14ac:dyDescent="0.25"/>
  <cols>
    <col min="1" max="5" width="7.7109375" style="9" customWidth="1"/>
    <col min="6" max="6" width="23.28515625" style="9" customWidth="1"/>
    <col min="7" max="7" width="5.42578125" style="9" customWidth="1"/>
    <col min="8" max="8" width="7" style="9" customWidth="1"/>
    <col min="9" max="9" width="3.7109375" style="9" customWidth="1"/>
    <col min="10" max="10" width="5.42578125" style="9" customWidth="1"/>
    <col min="11" max="12" width="9.140625" style="9" customWidth="1"/>
    <col min="13" max="13" width="9.7109375" style="9" customWidth="1"/>
    <col min="14" max="14" width="5.7109375" style="9" customWidth="1"/>
    <col min="15" max="15" width="9.42578125" style="9" customWidth="1"/>
    <col min="16" max="17" width="16.7109375" style="9" customWidth="1"/>
    <col min="18" max="18" width="10.28515625" style="9" customWidth="1"/>
    <col min="19" max="19" width="49.140625" style="9" customWidth="1"/>
    <col min="20" max="20" width="0" style="9" hidden="1" customWidth="1"/>
    <col min="21" max="21" width="12.7109375" style="9" customWidth="1"/>
    <col min="22" max="16384" width="9.140625" style="9"/>
  </cols>
  <sheetData>
    <row r="1" spans="1:20" s="1" customFormat="1" ht="12" customHeight="1" x14ac:dyDescent="0.25">
      <c r="A1" s="126" t="s">
        <v>26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0"/>
      <c r="Q1" s="10"/>
      <c r="R1" s="10"/>
      <c r="S1" s="10"/>
      <c r="T1" s="10"/>
    </row>
    <row r="2" spans="1:20" s="1" customFormat="1" ht="12" customHeight="1" x14ac:dyDescent="0.25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0"/>
      <c r="Q2" s="10"/>
      <c r="R2" s="10"/>
      <c r="S2" s="10"/>
      <c r="T2" s="10"/>
    </row>
    <row r="3" spans="1:20" s="1" customFormat="1" ht="12" customHeight="1" x14ac:dyDescent="0.25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0"/>
      <c r="Q3" s="10"/>
      <c r="R3" s="10"/>
      <c r="S3" s="10"/>
      <c r="T3" s="10"/>
    </row>
    <row r="4" spans="1:20" s="1" customFormat="1" ht="12" customHeight="1" x14ac:dyDescent="0.25">
      <c r="A4" s="127" t="str">
        <f>Contagem!A5&amp;" : "&amp;Contagem!F5</f>
        <v>Aplicação : CFC - Sistema ACESSOS</v>
      </c>
      <c r="B4" s="127"/>
      <c r="C4" s="127"/>
      <c r="D4" s="127"/>
      <c r="E4" s="127"/>
      <c r="F4" s="127"/>
      <c r="G4" s="128" t="str">
        <f>Contagem!A6&amp;" : "&amp;Contagem!F6</f>
        <v>Projeto : PORTAL</v>
      </c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</row>
    <row r="5" spans="1:20" s="12" customFormat="1" ht="12" customHeight="1" x14ac:dyDescent="0.2">
      <c r="A5" s="129" t="str">
        <f>Contagem!A7&amp;" : "&amp;Contagem!F7</f>
        <v>Responsável : Rodrigo Medeiros</v>
      </c>
      <c r="B5" s="129"/>
      <c r="C5" s="129"/>
      <c r="D5" s="129"/>
      <c r="E5" s="129"/>
      <c r="F5" s="129"/>
      <c r="G5" s="128" t="str">
        <f>Contagem!A8&amp;" : "&amp;Contagem!F8</f>
        <v xml:space="preserve">Revisor : </v>
      </c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</row>
    <row r="6" spans="1:20" s="12" customFormat="1" ht="12" customHeight="1" x14ac:dyDescent="0.2">
      <c r="A6" s="133" t="str">
        <f>Contagem!A4&amp;" : "&amp;Contagem!F4</f>
        <v>Empresa : Polisys Informática</v>
      </c>
      <c r="B6" s="133"/>
      <c r="C6" s="133"/>
      <c r="D6" s="133"/>
      <c r="E6" s="133"/>
      <c r="F6" s="128" t="str">
        <f>Contagem!R4&amp;" = "&amp;VALUE(Contagem!T4)</f>
        <v>R$/PF = 0</v>
      </c>
      <c r="G6" s="128"/>
      <c r="H6" s="134" t="str">
        <f>" Custo= "&amp;DOLLAR(Contagem!W4)</f>
        <v xml:space="preserve"> Custo= R$ 0,00</v>
      </c>
      <c r="I6" s="134"/>
      <c r="J6" s="134"/>
      <c r="K6" s="134"/>
      <c r="L6" s="134"/>
      <c r="M6" s="134"/>
      <c r="N6" s="130" t="str">
        <f>"PF  = "&amp;VALUE(Contagem!W5)</f>
        <v>PF  = 50,5</v>
      </c>
      <c r="O6" s="130"/>
      <c r="P6" s="13"/>
      <c r="Q6" s="13"/>
      <c r="R6" s="13"/>
      <c r="S6" s="13"/>
      <c r="T6" s="14"/>
    </row>
    <row r="7" spans="1:20" s="19" customFormat="1" ht="12" customHeight="1" x14ac:dyDescent="0.25">
      <c r="A7" s="131" t="s">
        <v>27</v>
      </c>
      <c r="B7" s="131"/>
      <c r="C7" s="131"/>
      <c r="D7" s="131"/>
      <c r="E7" s="131"/>
      <c r="F7" s="131"/>
      <c r="G7" s="15" t="s">
        <v>28</v>
      </c>
      <c r="H7" s="16" t="s">
        <v>29</v>
      </c>
      <c r="I7" s="17" t="s">
        <v>30</v>
      </c>
      <c r="J7" s="17" t="s">
        <v>31</v>
      </c>
      <c r="K7" s="17" t="s">
        <v>32</v>
      </c>
      <c r="L7" s="17" t="s">
        <v>33</v>
      </c>
      <c r="M7" s="17" t="s">
        <v>34</v>
      </c>
      <c r="N7" s="17" t="s">
        <v>5</v>
      </c>
      <c r="O7" s="18" t="s">
        <v>16</v>
      </c>
      <c r="P7" s="132" t="s">
        <v>35</v>
      </c>
      <c r="Q7" s="132"/>
      <c r="R7" s="132"/>
      <c r="S7" s="132"/>
      <c r="T7" s="132"/>
    </row>
    <row r="8" spans="1:20" s="66" customFormat="1" ht="13.5" customHeight="1" x14ac:dyDescent="0.25">
      <c r="A8" s="120" t="s">
        <v>86</v>
      </c>
      <c r="B8" s="121"/>
      <c r="C8" s="121"/>
      <c r="D8" s="121"/>
      <c r="E8" s="121"/>
      <c r="F8" s="122"/>
      <c r="G8" s="72"/>
      <c r="H8" s="72"/>
      <c r="I8" s="72"/>
      <c r="J8" s="72"/>
      <c r="K8" s="73" t="str">
        <f t="shared" ref="K8:K13" si="0">CONCATENATE(G8,L8)</f>
        <v/>
      </c>
      <c r="L8" s="74" t="str">
        <f t="shared" ref="L8:L13" si="1">IF(OR(ISBLANK(I8),ISBLANK(J8)),IF(OR(G8="ALI",G8="AIE"),"L",IF(ISBLANK(G8),"","A")),IF(G8="EE",IF(J8&gt;=3,IF(I8&gt;=5,"H","A"),IF(J8&gt;=2,IF(I8&gt;=16,"H",IF(I8&lt;=4,"L","A")),IF(I8&lt;=15,"L","A"))),IF(OR(G8="SE",G8="CE"),IF(J8&gt;=4,IF(I8&gt;=6,"H","A"),IF(J8&gt;=2,IF(I8&gt;=20,"H",IF(I8&lt;=5,"L","A")),IF(I8&lt;=19,"L","A"))),IF(OR(G8="ALI",G8="AIE"),IF(J8&gt;=6,IF(I8&gt;=20,"H","A"),IF(J8&gt;=2,IF(I8&gt;=51,"H",IF(I8&lt;=19,"L","A")),IF(I8&lt;=50,"L","A")))))))</f>
        <v/>
      </c>
      <c r="M8" s="75" t="str">
        <f t="shared" ref="M8:M13" si="2">IF(L8="L","Baixa",IF(L8="A","Média",IF(L8="","","Alta")))</f>
        <v/>
      </c>
      <c r="N8" s="73" t="str">
        <f t="shared" ref="N8:N13" si="3">IF(ISBLANK(G8),"",IF(G8="ALI",IF(L8="L",7,IF(L8="A",10,15)),IF(G8="AIE",IF(L8="L",5,IF(L8="A",7,10)),IF(G8="SE",IF(L8="L",4,IF(L8="A",5,7)),IF(OR(G8="EE",G8="CE"),IF(L8="L",3,IF(L8="A",4,6)))))))</f>
        <v/>
      </c>
      <c r="O8" s="76" t="str">
        <f>IF(H8="I",N8*Contagem!$U$11,IF(H8="E",N8*Contagem!$U$13,IF(H8="A",N8*Contagem!$U$12,IF(H8="T",N8*Contagem!$U$14,""))))</f>
        <v/>
      </c>
      <c r="P8" s="77"/>
      <c r="Q8" s="77"/>
      <c r="R8" s="77"/>
      <c r="S8" s="77"/>
      <c r="T8" s="77"/>
    </row>
    <row r="9" spans="1:20" s="96" customFormat="1" ht="13.5" customHeight="1" x14ac:dyDescent="0.25">
      <c r="A9" s="114" t="s">
        <v>75</v>
      </c>
      <c r="B9" s="115"/>
      <c r="C9" s="115"/>
      <c r="D9" s="115"/>
      <c r="E9" s="115"/>
      <c r="F9" s="116"/>
      <c r="G9" s="84" t="s">
        <v>38</v>
      </c>
      <c r="H9" s="84" t="s">
        <v>88</v>
      </c>
      <c r="I9" s="84">
        <v>4</v>
      </c>
      <c r="J9" s="84">
        <v>2</v>
      </c>
      <c r="K9" s="85" t="str">
        <f t="shared" si="0"/>
        <v>CEL</v>
      </c>
      <c r="L9" s="86" t="str">
        <f t="shared" si="1"/>
        <v>L</v>
      </c>
      <c r="M9" s="87" t="str">
        <f t="shared" si="2"/>
        <v>Baixa</v>
      </c>
      <c r="N9" s="85">
        <f t="shared" si="3"/>
        <v>3</v>
      </c>
      <c r="O9" s="88">
        <f>IF(H9="I",N9*Contagem!$U$11,IF(H9="E",N9*Contagem!$U$13,IF(H9="A",N9*Contagem!$U$12,IF(H9="T",N9*Contagem!$U$14,""))))</f>
        <v>3</v>
      </c>
      <c r="P9" s="95"/>
      <c r="Q9" s="95"/>
      <c r="R9" s="95"/>
      <c r="S9" s="95"/>
      <c r="T9" s="95"/>
    </row>
    <row r="10" spans="1:20" s="89" customFormat="1" ht="13.5" customHeight="1" x14ac:dyDescent="0.25">
      <c r="A10" s="114" t="s">
        <v>77</v>
      </c>
      <c r="B10" s="115"/>
      <c r="C10" s="115"/>
      <c r="D10" s="115"/>
      <c r="E10" s="115"/>
      <c r="F10" s="116"/>
      <c r="G10" s="84" t="s">
        <v>39</v>
      </c>
      <c r="H10" s="84" t="s">
        <v>88</v>
      </c>
      <c r="I10" s="84">
        <v>4</v>
      </c>
      <c r="J10" s="84">
        <v>1</v>
      </c>
      <c r="K10" s="85" t="str">
        <f t="shared" si="0"/>
        <v>EEL</v>
      </c>
      <c r="L10" s="86" t="str">
        <f t="shared" si="1"/>
        <v>L</v>
      </c>
      <c r="M10" s="87" t="str">
        <f t="shared" si="2"/>
        <v>Baixa</v>
      </c>
      <c r="N10" s="85">
        <f t="shared" si="3"/>
        <v>3</v>
      </c>
      <c r="O10" s="88">
        <f>IF(H10="I",N10*Contagem!$U$11,IF(H10="E",N10*Contagem!$U$13,IF(H10="A",N10*Contagem!$U$12,IF(H10="T",N10*Contagem!$U$14,""))))</f>
        <v>3</v>
      </c>
      <c r="P10" s="83"/>
      <c r="Q10" s="83"/>
      <c r="R10" s="83"/>
      <c r="S10" s="83"/>
      <c r="T10" s="83"/>
    </row>
    <row r="11" spans="1:20" s="89" customFormat="1" ht="13.5" customHeight="1" x14ac:dyDescent="0.25">
      <c r="A11" s="114" t="s">
        <v>89</v>
      </c>
      <c r="B11" s="115"/>
      <c r="C11" s="115"/>
      <c r="D11" s="115"/>
      <c r="E11" s="115"/>
      <c r="F11" s="116"/>
      <c r="G11" s="84" t="s">
        <v>38</v>
      </c>
      <c r="H11" s="84" t="s">
        <v>88</v>
      </c>
      <c r="I11" s="84">
        <v>2</v>
      </c>
      <c r="J11" s="84">
        <v>1</v>
      </c>
      <c r="K11" s="85" t="str">
        <f t="shared" si="0"/>
        <v>CEL</v>
      </c>
      <c r="L11" s="86" t="str">
        <f t="shared" si="1"/>
        <v>L</v>
      </c>
      <c r="M11" s="87" t="str">
        <f t="shared" si="2"/>
        <v>Baixa</v>
      </c>
      <c r="N11" s="85">
        <f t="shared" si="3"/>
        <v>3</v>
      </c>
      <c r="O11" s="88">
        <f>IF(H11="I",N11*Contagem!$U$11,IF(H11="E",N11*Contagem!$U$13,IF(H11="A",N11*Contagem!$U$12,IF(H11="T",N11*Contagem!$U$14,""))))</f>
        <v>3</v>
      </c>
      <c r="P11" s="97"/>
      <c r="Q11" s="83"/>
      <c r="R11" s="83"/>
      <c r="S11" s="83"/>
      <c r="T11" s="83"/>
    </row>
    <row r="12" spans="1:20" s="96" customFormat="1" ht="13.5" customHeight="1" x14ac:dyDescent="0.25">
      <c r="A12" s="114" t="s">
        <v>78</v>
      </c>
      <c r="B12" s="115"/>
      <c r="C12" s="115"/>
      <c r="D12" s="115"/>
      <c r="E12" s="115"/>
      <c r="F12" s="116"/>
      <c r="G12" s="84" t="s">
        <v>39</v>
      </c>
      <c r="H12" s="84" t="s">
        <v>88</v>
      </c>
      <c r="I12" s="84">
        <v>3</v>
      </c>
      <c r="J12" s="84">
        <v>1</v>
      </c>
      <c r="K12" s="85" t="str">
        <f t="shared" si="0"/>
        <v>EEL</v>
      </c>
      <c r="L12" s="86" t="str">
        <f t="shared" si="1"/>
        <v>L</v>
      </c>
      <c r="M12" s="87" t="str">
        <f t="shared" si="2"/>
        <v>Baixa</v>
      </c>
      <c r="N12" s="85">
        <f t="shared" si="3"/>
        <v>3</v>
      </c>
      <c r="O12" s="88">
        <f>IF(H12="I",N12*Contagem!$U$11,IF(H12="E",N12*Contagem!$U$13,IF(H12="A",N12*Contagem!$U$12,IF(H12="T",N12*Contagem!$U$14,""))))</f>
        <v>3</v>
      </c>
      <c r="P12" s="97"/>
      <c r="Q12" s="95"/>
      <c r="R12" s="95"/>
      <c r="S12" s="95"/>
      <c r="T12" s="95"/>
    </row>
    <row r="13" spans="1:20" s="89" customFormat="1" ht="13.5" customHeight="1" x14ac:dyDescent="0.25">
      <c r="A13" s="114" t="s">
        <v>79</v>
      </c>
      <c r="B13" s="115"/>
      <c r="C13" s="115"/>
      <c r="D13" s="115"/>
      <c r="E13" s="115"/>
      <c r="F13" s="116"/>
      <c r="G13" s="84" t="s">
        <v>39</v>
      </c>
      <c r="H13" s="84" t="s">
        <v>88</v>
      </c>
      <c r="I13" s="84">
        <v>4</v>
      </c>
      <c r="J13" s="84">
        <v>1</v>
      </c>
      <c r="K13" s="85" t="str">
        <f t="shared" si="0"/>
        <v>EEL</v>
      </c>
      <c r="L13" s="86" t="str">
        <f t="shared" si="1"/>
        <v>L</v>
      </c>
      <c r="M13" s="87" t="str">
        <f t="shared" si="2"/>
        <v>Baixa</v>
      </c>
      <c r="N13" s="85">
        <f t="shared" si="3"/>
        <v>3</v>
      </c>
      <c r="O13" s="88">
        <f>IF(H13="I",N13*Contagem!$U$11,IF(H13="E",N13*Contagem!$U$13,IF(H13="A",N13*Contagem!$U$12,IF(H13="T",N13*Contagem!$U$14,""))))</f>
        <v>3</v>
      </c>
      <c r="P13" s="97"/>
      <c r="Q13" s="83"/>
      <c r="R13" s="83"/>
      <c r="S13" s="83"/>
      <c r="T13" s="83"/>
    </row>
    <row r="14" spans="1:20" s="89" customFormat="1" ht="13.5" customHeight="1" x14ac:dyDescent="0.25">
      <c r="A14" s="92"/>
      <c r="B14" s="93"/>
      <c r="C14" s="93"/>
      <c r="D14" s="93"/>
      <c r="E14" s="93"/>
      <c r="F14" s="94"/>
      <c r="G14" s="84"/>
      <c r="H14" s="84"/>
      <c r="I14" s="84"/>
      <c r="J14" s="84"/>
      <c r="K14" s="85"/>
      <c r="L14" s="86"/>
      <c r="M14" s="87"/>
      <c r="N14" s="85"/>
      <c r="O14" s="88"/>
      <c r="P14" s="93"/>
      <c r="Q14" s="93"/>
      <c r="R14" s="93"/>
      <c r="S14" s="93"/>
      <c r="T14" s="93"/>
    </row>
    <row r="15" spans="1:20" s="66" customFormat="1" ht="13.5" customHeight="1" x14ac:dyDescent="0.25">
      <c r="A15" s="120" t="s">
        <v>97</v>
      </c>
      <c r="B15" s="121"/>
      <c r="C15" s="121"/>
      <c r="D15" s="121"/>
      <c r="E15" s="121"/>
      <c r="F15" s="122"/>
      <c r="G15" s="72"/>
      <c r="H15" s="72"/>
      <c r="I15" s="72"/>
      <c r="J15" s="72"/>
      <c r="K15" s="73" t="str">
        <f t="shared" ref="K15:K16" si="4">CONCATENATE(G15,L15)</f>
        <v/>
      </c>
      <c r="L15" s="74" t="str">
        <f t="shared" ref="L15:L16" si="5">IF(OR(ISBLANK(I15),ISBLANK(J15)),IF(OR(G15="ALI",G15="AIE"),"L",IF(ISBLANK(G15),"","A")),IF(G15="EE",IF(J15&gt;=3,IF(I15&gt;=5,"H","A"),IF(J15&gt;=2,IF(I15&gt;=16,"H",IF(I15&lt;=4,"L","A")),IF(I15&lt;=15,"L","A"))),IF(OR(G15="SE",G15="CE"),IF(J15&gt;=4,IF(I15&gt;=6,"H","A"),IF(J15&gt;=2,IF(I15&gt;=20,"H",IF(I15&lt;=5,"L","A")),IF(I15&lt;=19,"L","A"))),IF(OR(G15="ALI",G15="AIE"),IF(J15&gt;=6,IF(I15&gt;=20,"H","A"),IF(J15&gt;=2,IF(I15&gt;=51,"H",IF(I15&lt;=19,"L","A")),IF(I15&lt;=50,"L","A")))))))</f>
        <v/>
      </c>
      <c r="M15" s="75" t="str">
        <f t="shared" ref="M15:M16" si="6">IF(L15="L","Baixa",IF(L15="A","Média",IF(L15="","","Alta")))</f>
        <v/>
      </c>
      <c r="N15" s="73" t="str">
        <f t="shared" ref="N15:N16" si="7">IF(ISBLANK(G15),"",IF(G15="ALI",IF(L15="L",7,IF(L15="A",10,15)),IF(G15="AIE",IF(L15="L",5,IF(L15="A",7,10)),IF(G15="SE",IF(L15="L",4,IF(L15="A",5,7)),IF(OR(G15="EE",G15="CE"),IF(L15="L",3,IF(L15="A",4,6)))))))</f>
        <v/>
      </c>
      <c r="O15" s="76" t="str">
        <f>IF(H15="I",N15*Contagem!$U$11,IF(H15="E",N15*Contagem!$U$13,IF(H15="A",N15*Contagem!$U$12,IF(H15="T",N15*Contagem!$U$14,""))))</f>
        <v/>
      </c>
      <c r="P15" s="91"/>
      <c r="Q15" s="91"/>
      <c r="R15" s="91"/>
      <c r="S15" s="91"/>
      <c r="T15" s="91"/>
    </row>
    <row r="16" spans="1:20" s="66" customFormat="1" ht="13.5" customHeight="1" x14ac:dyDescent="0.25">
      <c r="A16" s="114" t="s">
        <v>96</v>
      </c>
      <c r="B16" s="115"/>
      <c r="C16" s="115"/>
      <c r="D16" s="115"/>
      <c r="E16" s="115"/>
      <c r="F16" s="116"/>
      <c r="G16" s="84" t="s">
        <v>40</v>
      </c>
      <c r="H16" s="84" t="s">
        <v>98</v>
      </c>
      <c r="I16" s="84">
        <v>4</v>
      </c>
      <c r="J16" s="84">
        <v>3</v>
      </c>
      <c r="K16" s="85" t="str">
        <f t="shared" si="4"/>
        <v>SEL</v>
      </c>
      <c r="L16" s="86" t="str">
        <f t="shared" si="5"/>
        <v>L</v>
      </c>
      <c r="M16" s="87" t="str">
        <f t="shared" si="6"/>
        <v>Baixa</v>
      </c>
      <c r="N16" s="85">
        <f t="shared" si="7"/>
        <v>4</v>
      </c>
      <c r="O16" s="88">
        <f>IF(H16="I",N16*Contagem!$U$11,IF(H16="E",N16*Contagem!$U$13,IF(H16="A",N16*Contagem!$U$12,IF(H16="T",N16*Contagem!$U$14,""))))</f>
        <v>4</v>
      </c>
      <c r="P16" s="93"/>
      <c r="Q16" s="91"/>
      <c r="R16" s="91"/>
      <c r="S16" s="91"/>
      <c r="T16" s="91"/>
    </row>
    <row r="17" spans="1:20" s="66" customFormat="1" ht="13.5" customHeight="1" x14ac:dyDescent="0.25">
      <c r="A17" s="123"/>
      <c r="B17" s="124"/>
      <c r="C17" s="124"/>
      <c r="D17" s="124"/>
      <c r="E17" s="124"/>
      <c r="F17" s="125"/>
      <c r="G17" s="72"/>
      <c r="H17" s="72"/>
      <c r="I17" s="72"/>
      <c r="J17" s="72"/>
      <c r="K17" s="73" t="str">
        <f t="shared" ref="K17:K24" si="8">CONCATENATE(G17,L17)</f>
        <v/>
      </c>
      <c r="L17" s="74" t="str">
        <f t="shared" ref="L17:L24" si="9">IF(OR(ISBLANK(I17),ISBLANK(J17)),IF(OR(G17="ALI",G17="AIE"),"L",IF(ISBLANK(G17),"","A")),IF(G17="EE",IF(J17&gt;=3,IF(I17&gt;=5,"H","A"),IF(J17&gt;=2,IF(I17&gt;=16,"H",IF(I17&lt;=4,"L","A")),IF(I17&lt;=15,"L","A"))),IF(OR(G17="SE",G17="CE"),IF(J17&gt;=4,IF(I17&gt;=6,"H","A"),IF(J17&gt;=2,IF(I17&gt;=20,"H",IF(I17&lt;=5,"L","A")),IF(I17&lt;=19,"L","A"))),IF(OR(G17="ALI",G17="AIE"),IF(J17&gt;=6,IF(I17&gt;=20,"H","A"),IF(J17&gt;=2,IF(I17&gt;=51,"H",IF(I17&lt;=19,"L","A")),IF(I17&lt;=50,"L","A")))))))</f>
        <v/>
      </c>
      <c r="M17" s="75" t="str">
        <f t="shared" ref="M17:M24" si="10">IF(L17="L","Baixa",IF(L17="A","Média",IF(L17="","","Alta")))</f>
        <v/>
      </c>
      <c r="N17" s="73" t="str">
        <f t="shared" ref="N17:N24" si="11">IF(ISBLANK(G17),"",IF(G17="ALI",IF(L17="L",7,IF(L17="A",10,15)),IF(G17="AIE",IF(L17="L",5,IF(L17="A",7,10)),IF(G17="SE",IF(L17="L",4,IF(L17="A",5,7)),IF(OR(G17="EE",G17="CE"),IF(L17="L",3,IF(L17="A",4,6)))))))</f>
        <v/>
      </c>
      <c r="O17" s="76" t="str">
        <f>IF(H17="I",N17*Contagem!$U$11,IF(H17="E",N17*Contagem!$U$13,IF(H17="A",N17*Contagem!$U$12,IF(H17="T",N17*Contagem!$U$14,""))))</f>
        <v/>
      </c>
      <c r="P17" s="77"/>
      <c r="Q17" s="77"/>
      <c r="R17" s="77"/>
      <c r="S17" s="77"/>
      <c r="T17" s="77"/>
    </row>
    <row r="18" spans="1:20" s="66" customFormat="1" ht="13.5" customHeight="1" x14ac:dyDescent="0.25">
      <c r="A18" s="120" t="s">
        <v>80</v>
      </c>
      <c r="B18" s="121"/>
      <c r="C18" s="121"/>
      <c r="D18" s="121"/>
      <c r="E18" s="121"/>
      <c r="F18" s="122"/>
      <c r="G18" s="72"/>
      <c r="H18" s="72"/>
      <c r="I18" s="72"/>
      <c r="J18" s="72"/>
      <c r="K18" s="73" t="str">
        <f t="shared" ref="K18:K19" si="12">CONCATENATE(G18,L18)</f>
        <v/>
      </c>
      <c r="L18" s="74" t="str">
        <f t="shared" ref="L18:L19" si="13">IF(OR(ISBLANK(I18),ISBLANK(J18)),IF(OR(G18="ALI",G18="AIE"),"L",IF(ISBLANK(G18),"","A")),IF(G18="EE",IF(J18&gt;=3,IF(I18&gt;=5,"H","A"),IF(J18&gt;=2,IF(I18&gt;=16,"H",IF(I18&lt;=4,"L","A")),IF(I18&lt;=15,"L","A"))),IF(OR(G18="SE",G18="CE"),IF(J18&gt;=4,IF(I18&gt;=6,"H","A"),IF(J18&gt;=2,IF(I18&gt;=20,"H",IF(I18&lt;=5,"L","A")),IF(I18&lt;=19,"L","A"))),IF(OR(G18="ALI",G18="AIE"),IF(J18&gt;=6,IF(I18&gt;=20,"H","A"),IF(J18&gt;=2,IF(I18&gt;=51,"H",IF(I18&lt;=19,"L","A")),IF(I18&lt;=50,"L","A")))))))</f>
        <v/>
      </c>
      <c r="M18" s="75" t="str">
        <f t="shared" ref="M18:M19" si="14">IF(L18="L","Baixa",IF(L18="A","Média",IF(L18="","","Alta")))</f>
        <v/>
      </c>
      <c r="N18" s="73" t="str">
        <f t="shared" ref="N18:N19" si="15">IF(ISBLANK(G18),"",IF(G18="ALI",IF(L18="L",7,IF(L18="A",10,15)),IF(G18="AIE",IF(L18="L",5,IF(L18="A",7,10)),IF(G18="SE",IF(L18="L",4,IF(L18="A",5,7)),IF(OR(G18="EE",G18="CE"),IF(L18="L",3,IF(L18="A",4,6)))))))</f>
        <v/>
      </c>
      <c r="O18" s="76" t="str">
        <f>IF(H18="I",N18*Contagem!$U$11,IF(H18="E",N18*Contagem!$U$13,IF(H18="A",N18*Contagem!$U$12,IF(H18="T",N18*Contagem!$U$14,""))))</f>
        <v/>
      </c>
      <c r="P18" s="82"/>
      <c r="Q18" s="82"/>
      <c r="R18" s="82"/>
      <c r="S18" s="82"/>
      <c r="T18" s="82"/>
    </row>
    <row r="19" spans="1:20" s="66" customFormat="1" ht="13.5" customHeight="1" x14ac:dyDescent="0.25">
      <c r="A19" s="114" t="s">
        <v>75</v>
      </c>
      <c r="B19" s="115"/>
      <c r="C19" s="115"/>
      <c r="D19" s="115"/>
      <c r="E19" s="115"/>
      <c r="F19" s="116"/>
      <c r="G19" s="84" t="s">
        <v>38</v>
      </c>
      <c r="H19" s="84" t="s">
        <v>84</v>
      </c>
      <c r="I19" s="84">
        <v>5</v>
      </c>
      <c r="J19" s="84">
        <v>1</v>
      </c>
      <c r="K19" s="85" t="str">
        <f t="shared" si="12"/>
        <v>CEL</v>
      </c>
      <c r="L19" s="86" t="str">
        <f t="shared" si="13"/>
        <v>L</v>
      </c>
      <c r="M19" s="87" t="str">
        <f t="shared" si="14"/>
        <v>Baixa</v>
      </c>
      <c r="N19" s="85">
        <f t="shared" si="15"/>
        <v>3</v>
      </c>
      <c r="O19" s="88">
        <f>IF(H19="I",N19*Contagem!$U$11,IF(H19="E",N19*Contagem!$U$13,IF(H19="A",N19*Contagem!$U$12,IF(H19="T",N19*Contagem!$U$14,""))))</f>
        <v>1.5</v>
      </c>
      <c r="P19" s="83"/>
      <c r="Q19" s="90"/>
      <c r="R19" s="90"/>
      <c r="S19" s="90"/>
      <c r="T19" s="90"/>
    </row>
    <row r="20" spans="1:20" s="89" customFormat="1" ht="13.5" customHeight="1" x14ac:dyDescent="0.25">
      <c r="A20" s="114" t="s">
        <v>77</v>
      </c>
      <c r="B20" s="115"/>
      <c r="C20" s="115"/>
      <c r="D20" s="115"/>
      <c r="E20" s="115"/>
      <c r="F20" s="116"/>
      <c r="G20" s="84" t="s">
        <v>39</v>
      </c>
      <c r="H20" s="84" t="s">
        <v>84</v>
      </c>
      <c r="I20" s="84">
        <v>15</v>
      </c>
      <c r="J20" s="84">
        <v>1</v>
      </c>
      <c r="K20" s="85" t="str">
        <f t="shared" si="8"/>
        <v>EEL</v>
      </c>
      <c r="L20" s="86" t="str">
        <f t="shared" si="9"/>
        <v>L</v>
      </c>
      <c r="M20" s="87" t="str">
        <f t="shared" si="10"/>
        <v>Baixa</v>
      </c>
      <c r="N20" s="85">
        <f t="shared" si="11"/>
        <v>3</v>
      </c>
      <c r="O20" s="88">
        <f>IF(H20="I",N20*Contagem!$U$11,IF(H20="E",N20*Contagem!$U$13,IF(H20="A",N20*Contagem!$U$12,IF(H20="T",N20*Contagem!$U$14,""))))</f>
        <v>1.5</v>
      </c>
      <c r="P20" s="83"/>
      <c r="Q20" s="83"/>
      <c r="R20" s="83"/>
      <c r="S20" s="83"/>
      <c r="T20" s="83"/>
    </row>
    <row r="21" spans="1:20" s="89" customFormat="1" ht="13.5" customHeight="1" x14ac:dyDescent="0.25">
      <c r="A21" s="114" t="s">
        <v>76</v>
      </c>
      <c r="B21" s="115"/>
      <c r="C21" s="115"/>
      <c r="D21" s="115"/>
      <c r="E21" s="115"/>
      <c r="F21" s="116"/>
      <c r="G21" s="84" t="s">
        <v>38</v>
      </c>
      <c r="H21" s="84" t="s">
        <v>84</v>
      </c>
      <c r="I21" s="84">
        <v>15</v>
      </c>
      <c r="J21" s="84">
        <v>1</v>
      </c>
      <c r="K21" s="85" t="str">
        <f t="shared" si="8"/>
        <v>CEL</v>
      </c>
      <c r="L21" s="86" t="str">
        <f t="shared" si="9"/>
        <v>L</v>
      </c>
      <c r="M21" s="87" t="str">
        <f t="shared" si="10"/>
        <v>Baixa</v>
      </c>
      <c r="N21" s="85">
        <f t="shared" si="11"/>
        <v>3</v>
      </c>
      <c r="O21" s="88">
        <f>IF(H21="I",N21*Contagem!$U$11,IF(H21="E",N21*Contagem!$U$13,IF(H21="A",N21*Contagem!$U$12,IF(H21="T",N21*Contagem!$U$14,""))))</f>
        <v>1.5</v>
      </c>
      <c r="P21" s="83"/>
      <c r="Q21" s="83"/>
      <c r="R21" s="83"/>
      <c r="S21" s="83"/>
      <c r="T21" s="83"/>
    </row>
    <row r="22" spans="1:20" s="89" customFormat="1" ht="13.5" customHeight="1" x14ac:dyDescent="0.25">
      <c r="A22" s="114" t="s">
        <v>79</v>
      </c>
      <c r="B22" s="115"/>
      <c r="C22" s="115"/>
      <c r="D22" s="115"/>
      <c r="E22" s="115"/>
      <c r="F22" s="116"/>
      <c r="G22" s="84" t="s">
        <v>39</v>
      </c>
      <c r="H22" s="84" t="s">
        <v>84</v>
      </c>
      <c r="I22" s="84">
        <v>15</v>
      </c>
      <c r="J22" s="84">
        <v>1</v>
      </c>
      <c r="K22" s="85" t="str">
        <f t="shared" si="8"/>
        <v>EEL</v>
      </c>
      <c r="L22" s="86" t="str">
        <f t="shared" si="9"/>
        <v>L</v>
      </c>
      <c r="M22" s="87" t="str">
        <f t="shared" si="10"/>
        <v>Baixa</v>
      </c>
      <c r="N22" s="85">
        <f t="shared" si="11"/>
        <v>3</v>
      </c>
      <c r="O22" s="88">
        <f>IF(H22="I",N22*Contagem!$U$11,IF(H22="E",N22*Contagem!$U$13,IF(H22="A",N22*Contagem!$U$12,IF(H22="T",N22*Contagem!$U$14,""))))</f>
        <v>1.5</v>
      </c>
      <c r="P22" s="83"/>
      <c r="Q22" s="83"/>
      <c r="R22" s="83"/>
      <c r="S22" s="83"/>
      <c r="T22" s="83"/>
    </row>
    <row r="23" spans="1:20" s="66" customFormat="1" ht="13.5" customHeight="1" x14ac:dyDescent="0.25">
      <c r="A23" s="117"/>
      <c r="B23" s="118"/>
      <c r="C23" s="118"/>
      <c r="D23" s="118"/>
      <c r="E23" s="118"/>
      <c r="F23" s="119"/>
      <c r="G23" s="72"/>
      <c r="H23" s="72"/>
      <c r="I23" s="72"/>
      <c r="J23" s="72"/>
      <c r="K23" s="73" t="str">
        <f t="shared" si="8"/>
        <v/>
      </c>
      <c r="L23" s="74" t="str">
        <f t="shared" si="9"/>
        <v/>
      </c>
      <c r="M23" s="75" t="str">
        <f t="shared" si="10"/>
        <v/>
      </c>
      <c r="N23" s="73" t="str">
        <f t="shared" si="11"/>
        <v/>
      </c>
      <c r="O23" s="76" t="str">
        <f>IF(H23="I",N23*Contagem!$U$11,IF(H23="E",N23*Contagem!$U$13,IF(H23="A",N23*Contagem!$U$12,IF(H23="T",N23*Contagem!$U$14,""))))</f>
        <v/>
      </c>
      <c r="P23" s="77"/>
      <c r="Q23" s="77"/>
      <c r="R23" s="77"/>
      <c r="S23" s="77"/>
      <c r="T23" s="77"/>
    </row>
    <row r="24" spans="1:20" s="66" customFormat="1" ht="13.5" customHeight="1" x14ac:dyDescent="0.25">
      <c r="A24" s="120" t="s">
        <v>90</v>
      </c>
      <c r="B24" s="121"/>
      <c r="C24" s="121"/>
      <c r="D24" s="121"/>
      <c r="E24" s="121"/>
      <c r="F24" s="122"/>
      <c r="G24" s="72"/>
      <c r="H24" s="72"/>
      <c r="I24" s="72"/>
      <c r="J24" s="72"/>
      <c r="K24" s="73" t="str">
        <f t="shared" si="8"/>
        <v/>
      </c>
      <c r="L24" s="74" t="str">
        <f t="shared" si="9"/>
        <v/>
      </c>
      <c r="M24" s="75" t="str">
        <f t="shared" si="10"/>
        <v/>
      </c>
      <c r="N24" s="73" t="str">
        <f t="shared" si="11"/>
        <v/>
      </c>
      <c r="O24" s="76" t="str">
        <f>IF(H24="I",N24*Contagem!$U$11,IF(H24="E",N24*Contagem!$U$13,IF(H24="A",N24*Contagem!$U$12,IF(H24="T",N24*Contagem!$U$14,""))))</f>
        <v/>
      </c>
      <c r="P24" s="77"/>
      <c r="Q24" s="77"/>
      <c r="R24" s="77"/>
      <c r="S24" s="77"/>
      <c r="T24" s="77"/>
    </row>
    <row r="25" spans="1:20" s="89" customFormat="1" ht="13.5" customHeight="1" x14ac:dyDescent="0.25">
      <c r="A25" s="114" t="s">
        <v>91</v>
      </c>
      <c r="B25" s="115"/>
      <c r="C25" s="115"/>
      <c r="D25" s="115"/>
      <c r="E25" s="115"/>
      <c r="F25" s="116"/>
      <c r="G25" s="84" t="s">
        <v>38</v>
      </c>
      <c r="H25" s="84" t="s">
        <v>88</v>
      </c>
      <c r="I25" s="84">
        <v>3</v>
      </c>
      <c r="J25" s="84">
        <v>1</v>
      </c>
      <c r="K25" s="85" t="str">
        <f t="shared" ref="K25:K33" si="16">CONCATENATE(G25,L25)</f>
        <v>CEL</v>
      </c>
      <c r="L25" s="86" t="str">
        <f t="shared" ref="L25:L33" si="17">IF(OR(ISBLANK(I25),ISBLANK(J25)),IF(OR(G25="ALI",G25="AIE"),"L",IF(ISBLANK(G25),"","A")),IF(G25="EE",IF(J25&gt;=3,IF(I25&gt;=5,"H","A"),IF(J25&gt;=2,IF(I25&gt;=16,"H",IF(I25&lt;=4,"L","A")),IF(I25&lt;=15,"L","A"))),IF(OR(G25="SE",G25="CE"),IF(J25&gt;=4,IF(I25&gt;=6,"H","A"),IF(J25&gt;=2,IF(I25&gt;=20,"H",IF(I25&lt;=5,"L","A")),IF(I25&lt;=19,"L","A"))),IF(OR(G25="ALI",G25="AIE"),IF(J25&gt;=6,IF(I25&gt;=20,"H","A"),IF(J25&gt;=2,IF(I25&gt;=51,"H",IF(I25&lt;=19,"L","A")),IF(I25&lt;=50,"L","A")))))))</f>
        <v>L</v>
      </c>
      <c r="M25" s="87" t="str">
        <f t="shared" ref="M25:M33" si="18">IF(L25="L","Baixa",IF(L25="A","Média",IF(L25="","","Alta")))</f>
        <v>Baixa</v>
      </c>
      <c r="N25" s="85">
        <f t="shared" ref="N25:N33" si="19">IF(ISBLANK(G25),"",IF(G25="ALI",IF(L25="L",7,IF(L25="A",10,15)),IF(G25="AIE",IF(L25="L",5,IF(L25="A",7,10)),IF(G25="SE",IF(L25="L",4,IF(L25="A",5,7)),IF(OR(G25="EE",G25="CE"),IF(L25="L",3,IF(L25="A",4,6)))))))</f>
        <v>3</v>
      </c>
      <c r="O25" s="88">
        <f>IF(H25="I",N25*Contagem!$U$11,IF(H25="E",N25*Contagem!$U$13,IF(H25="A",N25*Contagem!$U$12,IF(H25="T",N25*Contagem!$U$14,""))))</f>
        <v>3</v>
      </c>
      <c r="P25" s="83"/>
      <c r="Q25" s="83"/>
      <c r="R25" s="83"/>
      <c r="S25" s="83"/>
      <c r="T25" s="83"/>
    </row>
    <row r="26" spans="1:20" s="89" customFormat="1" ht="13.5" customHeight="1" x14ac:dyDescent="0.25">
      <c r="A26" s="114" t="s">
        <v>93</v>
      </c>
      <c r="B26" s="115"/>
      <c r="C26" s="115"/>
      <c r="D26" s="115"/>
      <c r="E26" s="115"/>
      <c r="F26" s="116"/>
      <c r="G26" s="84" t="s">
        <v>38</v>
      </c>
      <c r="H26" s="84" t="s">
        <v>88</v>
      </c>
      <c r="I26" s="84">
        <v>3</v>
      </c>
      <c r="J26" s="84">
        <v>1</v>
      </c>
      <c r="K26" s="85" t="str">
        <f t="shared" si="16"/>
        <v>CEL</v>
      </c>
      <c r="L26" s="86" t="str">
        <f t="shared" si="17"/>
        <v>L</v>
      </c>
      <c r="M26" s="87" t="str">
        <f t="shared" si="18"/>
        <v>Baixa</v>
      </c>
      <c r="N26" s="85">
        <f t="shared" si="19"/>
        <v>3</v>
      </c>
      <c r="O26" s="88">
        <f>IF(H26="I",N26*Contagem!$U$11,IF(H26="E",N26*Contagem!$U$13,IF(H26="A",N26*Contagem!$U$12,IF(H26="T",N26*Contagem!$U$14,""))))</f>
        <v>3</v>
      </c>
      <c r="P26" s="83"/>
      <c r="Q26" s="83"/>
      <c r="R26" s="83"/>
      <c r="S26" s="83"/>
      <c r="T26" s="83"/>
    </row>
    <row r="27" spans="1:20" s="89" customFormat="1" ht="13.5" customHeight="1" x14ac:dyDescent="0.25">
      <c r="A27" s="114" t="s">
        <v>92</v>
      </c>
      <c r="B27" s="115"/>
      <c r="C27" s="115"/>
      <c r="D27" s="115"/>
      <c r="E27" s="115"/>
      <c r="F27" s="116"/>
      <c r="G27" s="84" t="s">
        <v>38</v>
      </c>
      <c r="H27" s="84" t="s">
        <v>88</v>
      </c>
      <c r="I27" s="84">
        <v>3</v>
      </c>
      <c r="J27" s="84">
        <v>1</v>
      </c>
      <c r="K27" s="85" t="str">
        <f t="shared" si="16"/>
        <v>CEL</v>
      </c>
      <c r="L27" s="86" t="str">
        <f t="shared" si="17"/>
        <v>L</v>
      </c>
      <c r="M27" s="87" t="str">
        <f t="shared" si="18"/>
        <v>Baixa</v>
      </c>
      <c r="N27" s="85">
        <f t="shared" si="19"/>
        <v>3</v>
      </c>
      <c r="O27" s="88">
        <f>IF(H27="I",N27*Contagem!$U$11,IF(H27="E",N27*Contagem!$U$13,IF(H27="A",N27*Contagem!$U$12,IF(H27="T",N27*Contagem!$U$14,""))))</f>
        <v>3</v>
      </c>
      <c r="P27" s="83"/>
      <c r="Q27" s="83"/>
      <c r="R27" s="83"/>
      <c r="S27" s="83"/>
      <c r="T27" s="83"/>
    </row>
    <row r="28" spans="1:20" s="89" customFormat="1" ht="13.5" customHeight="1" x14ac:dyDescent="0.25">
      <c r="A28" s="114" t="s">
        <v>94</v>
      </c>
      <c r="B28" s="115"/>
      <c r="C28" s="115"/>
      <c r="D28" s="115"/>
      <c r="E28" s="115"/>
      <c r="F28" s="116"/>
      <c r="G28" s="84" t="s">
        <v>39</v>
      </c>
      <c r="H28" s="84" t="s">
        <v>88</v>
      </c>
      <c r="I28" s="84">
        <v>3</v>
      </c>
      <c r="J28" s="84">
        <v>1</v>
      </c>
      <c r="K28" s="85" t="str">
        <f t="shared" ref="K28" si="20">CONCATENATE(G28,L28)</f>
        <v>EEL</v>
      </c>
      <c r="L28" s="86" t="str">
        <f t="shared" ref="L28" si="21">IF(OR(ISBLANK(I28),ISBLANK(J28)),IF(OR(G28="ALI",G28="AIE"),"L",IF(ISBLANK(G28),"","A")),IF(G28="EE",IF(J28&gt;=3,IF(I28&gt;=5,"H","A"),IF(J28&gt;=2,IF(I28&gt;=16,"H",IF(I28&lt;=4,"L","A")),IF(I28&lt;=15,"L","A"))),IF(OR(G28="SE",G28="CE"),IF(J28&gt;=4,IF(I28&gt;=6,"H","A"),IF(J28&gt;=2,IF(I28&gt;=20,"H",IF(I28&lt;=5,"L","A")),IF(I28&lt;=19,"L","A"))),IF(OR(G28="ALI",G28="AIE"),IF(J28&gt;=6,IF(I28&gt;=20,"H","A"),IF(J28&gt;=2,IF(I28&gt;=51,"H",IF(I28&lt;=19,"L","A")),IF(I28&lt;=50,"L","A")))))))</f>
        <v>L</v>
      </c>
      <c r="M28" s="87" t="str">
        <f t="shared" ref="M28" si="22">IF(L28="L","Baixa",IF(L28="A","Média",IF(L28="","","Alta")))</f>
        <v>Baixa</v>
      </c>
      <c r="N28" s="85">
        <f t="shared" ref="N28" si="23">IF(ISBLANK(G28),"",IF(G28="ALI",IF(L28="L",7,IF(L28="A",10,15)),IF(G28="AIE",IF(L28="L",5,IF(L28="A",7,10)),IF(G28="SE",IF(L28="L",4,IF(L28="A",5,7)),IF(OR(G28="EE",G28="CE"),IF(L28="L",3,IF(L28="A",4,6)))))))</f>
        <v>3</v>
      </c>
      <c r="O28" s="88">
        <f>IF(H28="I",N28*Contagem!$U$11,IF(H28="E",N28*Contagem!$U$13,IF(H28="A",N28*Contagem!$U$12,IF(H28="T",N28*Contagem!$U$14,""))))</f>
        <v>3</v>
      </c>
      <c r="P28" s="93"/>
      <c r="Q28" s="93"/>
      <c r="R28" s="93"/>
      <c r="S28" s="93"/>
      <c r="T28" s="93"/>
    </row>
    <row r="29" spans="1:20" s="89" customFormat="1" ht="13.5" customHeight="1" x14ac:dyDescent="0.25">
      <c r="A29" s="114" t="s">
        <v>95</v>
      </c>
      <c r="B29" s="115"/>
      <c r="C29" s="115"/>
      <c r="D29" s="115"/>
      <c r="E29" s="115"/>
      <c r="F29" s="116"/>
      <c r="G29" s="84" t="s">
        <v>39</v>
      </c>
      <c r="H29" s="84" t="s">
        <v>88</v>
      </c>
      <c r="I29" s="84">
        <v>3</v>
      </c>
      <c r="J29" s="84">
        <v>1</v>
      </c>
      <c r="K29" s="85" t="str">
        <f t="shared" ref="K29:K30" si="24">CONCATENATE(G29,L29)</f>
        <v>EEL</v>
      </c>
      <c r="L29" s="86" t="str">
        <f t="shared" ref="L29:L30" si="25">IF(OR(ISBLANK(I29),ISBLANK(J29)),IF(OR(G29="ALI",G29="AIE"),"L",IF(ISBLANK(G29),"","A")),IF(G29="EE",IF(J29&gt;=3,IF(I29&gt;=5,"H","A"),IF(J29&gt;=2,IF(I29&gt;=16,"H",IF(I29&lt;=4,"L","A")),IF(I29&lt;=15,"L","A"))),IF(OR(G29="SE",G29="CE"),IF(J29&gt;=4,IF(I29&gt;=6,"H","A"),IF(J29&gt;=2,IF(I29&gt;=20,"H",IF(I29&lt;=5,"L","A")),IF(I29&lt;=19,"L","A"))),IF(OR(G29="ALI",G29="AIE"),IF(J29&gt;=6,IF(I29&gt;=20,"H","A"),IF(J29&gt;=2,IF(I29&gt;=51,"H",IF(I29&lt;=19,"L","A")),IF(I29&lt;=50,"L","A")))))))</f>
        <v>L</v>
      </c>
      <c r="M29" s="87" t="str">
        <f t="shared" ref="M29:M30" si="26">IF(L29="L","Baixa",IF(L29="A","Média",IF(L29="","","Alta")))</f>
        <v>Baixa</v>
      </c>
      <c r="N29" s="85">
        <f t="shared" ref="N29:N30" si="27">IF(ISBLANK(G29),"",IF(G29="ALI",IF(L29="L",7,IF(L29="A",10,15)),IF(G29="AIE",IF(L29="L",5,IF(L29="A",7,10)),IF(G29="SE",IF(L29="L",4,IF(L29="A",5,7)),IF(OR(G29="EE",G29="CE"),IF(L29="L",3,IF(L29="A",4,6)))))))</f>
        <v>3</v>
      </c>
      <c r="O29" s="88">
        <f>IF(H29="I",N29*Contagem!$U$11,IF(H29="E",N29*Contagem!$U$13,IF(H29="A",N29*Contagem!$U$12,IF(H29="T",N29*Contagem!$U$14,""))))</f>
        <v>3</v>
      </c>
      <c r="P29" s="93"/>
      <c r="Q29" s="93"/>
      <c r="R29" s="93"/>
      <c r="S29" s="93"/>
      <c r="T29" s="93"/>
    </row>
    <row r="30" spans="1:20" s="89" customFormat="1" ht="13.5" customHeight="1" x14ac:dyDescent="0.25">
      <c r="A30" s="114"/>
      <c r="B30" s="115"/>
      <c r="C30" s="115"/>
      <c r="D30" s="115"/>
      <c r="E30" s="115"/>
      <c r="F30" s="116"/>
      <c r="G30" s="84"/>
      <c r="H30" s="84"/>
      <c r="I30" s="84"/>
      <c r="J30" s="84"/>
      <c r="K30" s="85" t="str">
        <f t="shared" si="24"/>
        <v/>
      </c>
      <c r="L30" s="86" t="str">
        <f t="shared" si="25"/>
        <v/>
      </c>
      <c r="M30" s="87" t="str">
        <f t="shared" si="26"/>
        <v/>
      </c>
      <c r="N30" s="85" t="str">
        <f t="shared" si="27"/>
        <v/>
      </c>
      <c r="O30" s="88" t="str">
        <f>IF(H30="I",N30*Contagem!$U$11,IF(H30="E",N30*Contagem!$U$13,IF(H30="A",N30*Contagem!$U$12,IF(H30="T",N30*Contagem!$U$14,""))))</f>
        <v/>
      </c>
      <c r="P30" s="83"/>
      <c r="Q30" s="83"/>
      <c r="R30" s="83"/>
      <c r="S30" s="83"/>
      <c r="T30" s="83"/>
    </row>
    <row r="31" spans="1:20" s="66" customFormat="1" ht="13.5" customHeight="1" x14ac:dyDescent="0.25">
      <c r="A31" s="120" t="s">
        <v>81</v>
      </c>
      <c r="B31" s="121"/>
      <c r="C31" s="121"/>
      <c r="D31" s="121"/>
      <c r="E31" s="121"/>
      <c r="F31" s="122"/>
      <c r="G31" s="72"/>
      <c r="H31" s="72"/>
      <c r="I31" s="65"/>
      <c r="J31" s="65"/>
      <c r="K31" s="73" t="str">
        <f t="shared" si="16"/>
        <v/>
      </c>
      <c r="L31" s="74" t="str">
        <f t="shared" si="17"/>
        <v/>
      </c>
      <c r="M31" s="75" t="str">
        <f t="shared" si="18"/>
        <v/>
      </c>
      <c r="N31" s="73" t="str">
        <f t="shared" si="19"/>
        <v/>
      </c>
      <c r="O31" s="76" t="str">
        <f>IF(H31="I",N31*Contagem!$U$11,IF(H31="E",N31*Contagem!$U$13,IF(H31="A",N31*Contagem!$U$12,IF(H31="T",N31*Contagem!$U$14,""))))</f>
        <v/>
      </c>
      <c r="P31" s="64"/>
      <c r="Q31" s="64"/>
      <c r="R31" s="64"/>
      <c r="S31" s="64"/>
      <c r="T31" s="64"/>
    </row>
    <row r="32" spans="1:20" s="89" customFormat="1" ht="13.5" customHeight="1" x14ac:dyDescent="0.25">
      <c r="A32" s="114" t="s">
        <v>87</v>
      </c>
      <c r="B32" s="115"/>
      <c r="C32" s="115"/>
      <c r="D32" s="115"/>
      <c r="E32" s="115"/>
      <c r="F32" s="116"/>
      <c r="G32" s="84" t="s">
        <v>36</v>
      </c>
      <c r="H32" s="84" t="s">
        <v>88</v>
      </c>
      <c r="I32" s="84">
        <v>2</v>
      </c>
      <c r="J32" s="84">
        <v>1</v>
      </c>
      <c r="K32" s="85" t="str">
        <f t="shared" si="16"/>
        <v>ALIL</v>
      </c>
      <c r="L32" s="86" t="str">
        <f t="shared" si="17"/>
        <v>L</v>
      </c>
      <c r="M32" s="87" t="str">
        <f t="shared" si="18"/>
        <v>Baixa</v>
      </c>
      <c r="N32" s="85">
        <f t="shared" si="19"/>
        <v>7</v>
      </c>
      <c r="O32" s="88">
        <f>IF(H32="I",N32*Contagem!$U$11,IF(H32="E",N32*Contagem!$U$13,IF(H32="A",N32*Contagem!$U$12,IF(H32="T",N32*Contagem!$U$14,""))))</f>
        <v>7</v>
      </c>
      <c r="P32" s="83"/>
      <c r="Q32" s="83"/>
      <c r="R32" s="83"/>
      <c r="S32" s="83"/>
      <c r="T32" s="83"/>
    </row>
    <row r="33" spans="1:20" s="89" customFormat="1" ht="13.5" customHeight="1" x14ac:dyDescent="0.25">
      <c r="A33" s="114" t="s">
        <v>82</v>
      </c>
      <c r="B33" s="115"/>
      <c r="C33" s="115"/>
      <c r="D33" s="115"/>
      <c r="E33" s="115"/>
      <c r="F33" s="116"/>
      <c r="G33" s="84" t="s">
        <v>36</v>
      </c>
      <c r="H33" s="84" t="s">
        <v>84</v>
      </c>
      <c r="I33" s="84">
        <v>17</v>
      </c>
      <c r="J33" s="84">
        <v>1</v>
      </c>
      <c r="K33" s="85" t="str">
        <f t="shared" si="16"/>
        <v>ALIL</v>
      </c>
      <c r="L33" s="86" t="str">
        <f t="shared" si="17"/>
        <v>L</v>
      </c>
      <c r="M33" s="87" t="str">
        <f t="shared" si="18"/>
        <v>Baixa</v>
      </c>
      <c r="N33" s="85">
        <f t="shared" si="19"/>
        <v>7</v>
      </c>
      <c r="O33" s="88">
        <f>IF(H33="I",N33*Contagem!$U$11,IF(H33="E",N33*Contagem!$U$13,IF(H33="A",N33*Contagem!$U$12,IF(H33="T",N33*Contagem!$U$14,""))))</f>
        <v>3.5</v>
      </c>
      <c r="P33" s="83"/>
      <c r="Q33" s="83"/>
      <c r="R33" s="83"/>
      <c r="S33" s="83"/>
      <c r="T33" s="83"/>
    </row>
    <row r="34" spans="1:20" s="66" customFormat="1" ht="13.5" customHeight="1" x14ac:dyDescent="0.25">
      <c r="A34" s="117"/>
      <c r="B34" s="118"/>
      <c r="C34" s="118"/>
      <c r="D34" s="118"/>
      <c r="E34" s="118"/>
      <c r="F34" s="119"/>
      <c r="G34" s="72"/>
      <c r="H34" s="72"/>
      <c r="I34" s="65"/>
      <c r="J34" s="65"/>
      <c r="K34" s="73" t="str">
        <f t="shared" ref="K34:K356" si="28">CONCATENATE(G34,L34)</f>
        <v/>
      </c>
      <c r="L34" s="74" t="str">
        <f t="shared" ref="L34:L356" si="29">IF(OR(ISBLANK(I34),ISBLANK(J34)),IF(OR(G34="ALI",G34="AIE"),"L",IF(ISBLANK(G34),"","A")),IF(G34="EE",IF(J34&gt;=3,IF(I34&gt;=5,"H","A"),IF(J34&gt;=2,IF(I34&gt;=16,"H",IF(I34&lt;=4,"L","A")),IF(I34&lt;=15,"L","A"))),IF(OR(G34="SE",G34="CE"),IF(J34&gt;=4,IF(I34&gt;=6,"H","A"),IF(J34&gt;=2,IF(I34&gt;=20,"H",IF(I34&lt;=5,"L","A")),IF(I34&lt;=19,"L","A"))),IF(OR(G34="ALI",G34="AIE"),IF(J34&gt;=6,IF(I34&gt;=20,"H","A"),IF(J34&gt;=2,IF(I34&gt;=51,"H",IF(I34&lt;=19,"L","A")),IF(I34&lt;=50,"L","A")))))))</f>
        <v/>
      </c>
      <c r="M34" s="75" t="str">
        <f t="shared" ref="M34:M356" si="30">IF(L34="L","Baixa",IF(L34="A","Média",IF(L34="","","Alta")))</f>
        <v/>
      </c>
      <c r="N34" s="73" t="str">
        <f t="shared" ref="N34:N356" si="31">IF(ISBLANK(G34),"",IF(G34="ALI",IF(L34="L",7,IF(L34="A",10,15)),IF(G34="AIE",IF(L34="L",5,IF(L34="A",7,10)),IF(G34="SE",IF(L34="L",4,IF(L34="A",5,7)),IF(OR(G34="EE",G34="CE"),IF(L34="L",3,IF(L34="A",4,6)))))))</f>
        <v/>
      </c>
      <c r="O34" s="76" t="s">
        <v>83</v>
      </c>
      <c r="P34" s="64"/>
      <c r="Q34" s="64"/>
      <c r="R34" s="64"/>
      <c r="S34" s="64"/>
      <c r="T34" s="64"/>
    </row>
    <row r="35" spans="1:20" s="66" customFormat="1" ht="13.5" customHeight="1" x14ac:dyDescent="0.25">
      <c r="A35" s="117"/>
      <c r="B35" s="118"/>
      <c r="C35" s="118"/>
      <c r="D35" s="118"/>
      <c r="E35" s="118"/>
      <c r="F35" s="119"/>
      <c r="G35" s="72"/>
      <c r="H35" s="72"/>
      <c r="I35" s="65"/>
      <c r="J35" s="65"/>
      <c r="K35" s="73" t="str">
        <f t="shared" si="28"/>
        <v/>
      </c>
      <c r="L35" s="74" t="str">
        <f t="shared" si="29"/>
        <v/>
      </c>
      <c r="M35" s="75" t="str">
        <f t="shared" si="30"/>
        <v/>
      </c>
      <c r="N35" s="73" t="str">
        <f t="shared" si="31"/>
        <v/>
      </c>
      <c r="O35" s="76" t="s">
        <v>83</v>
      </c>
      <c r="P35" s="64"/>
      <c r="Q35" s="64"/>
      <c r="R35" s="64"/>
      <c r="S35" s="64"/>
      <c r="T35" s="64"/>
    </row>
    <row r="36" spans="1:20" s="66" customFormat="1" ht="13.5" customHeight="1" x14ac:dyDescent="0.25">
      <c r="A36" s="120"/>
      <c r="B36" s="121"/>
      <c r="C36" s="121"/>
      <c r="D36" s="121"/>
      <c r="E36" s="121"/>
      <c r="F36" s="122"/>
      <c r="G36" s="72"/>
      <c r="H36" s="72"/>
      <c r="I36" s="65"/>
      <c r="J36" s="65"/>
      <c r="K36" s="73" t="str">
        <f t="shared" si="28"/>
        <v/>
      </c>
      <c r="L36" s="74" t="str">
        <f t="shared" si="29"/>
        <v/>
      </c>
      <c r="M36" s="75" t="str">
        <f t="shared" si="30"/>
        <v/>
      </c>
      <c r="N36" s="73" t="str">
        <f t="shared" si="31"/>
        <v/>
      </c>
      <c r="O36" s="76" t="s">
        <v>83</v>
      </c>
      <c r="P36" s="64"/>
      <c r="Q36" s="64"/>
      <c r="R36" s="64"/>
      <c r="S36" s="64"/>
      <c r="T36" s="64"/>
    </row>
    <row r="37" spans="1:20" s="66" customFormat="1" ht="13.5" customHeight="1" x14ac:dyDescent="0.25">
      <c r="A37" s="117"/>
      <c r="B37" s="118"/>
      <c r="C37" s="118"/>
      <c r="D37" s="118"/>
      <c r="E37" s="118"/>
      <c r="F37" s="119"/>
      <c r="G37" s="72"/>
      <c r="H37" s="72"/>
      <c r="I37" s="65"/>
      <c r="J37" s="65"/>
      <c r="K37" s="73" t="str">
        <f t="shared" si="28"/>
        <v/>
      </c>
      <c r="L37" s="74" t="str">
        <f t="shared" si="29"/>
        <v/>
      </c>
      <c r="M37" s="75" t="str">
        <f t="shared" si="30"/>
        <v/>
      </c>
      <c r="N37" s="73" t="str">
        <f t="shared" si="31"/>
        <v/>
      </c>
      <c r="O37" s="76" t="s">
        <v>83</v>
      </c>
      <c r="P37" s="64"/>
      <c r="Q37" s="64"/>
      <c r="R37" s="64"/>
      <c r="S37" s="64"/>
      <c r="T37" s="64"/>
    </row>
    <row r="38" spans="1:20" s="66" customFormat="1" ht="13.5" customHeight="1" x14ac:dyDescent="0.25">
      <c r="A38" s="117"/>
      <c r="B38" s="118"/>
      <c r="C38" s="118"/>
      <c r="D38" s="118"/>
      <c r="E38" s="118"/>
      <c r="F38" s="119"/>
      <c r="G38" s="72"/>
      <c r="H38" s="72"/>
      <c r="I38" s="65"/>
      <c r="J38" s="65"/>
      <c r="K38" s="73" t="str">
        <f t="shared" si="28"/>
        <v/>
      </c>
      <c r="L38" s="74" t="str">
        <f t="shared" si="29"/>
        <v/>
      </c>
      <c r="M38" s="75" t="str">
        <f t="shared" si="30"/>
        <v/>
      </c>
      <c r="N38" s="73" t="str">
        <f t="shared" si="31"/>
        <v/>
      </c>
      <c r="O38" s="76" t="s">
        <v>83</v>
      </c>
      <c r="P38" s="64"/>
      <c r="Q38" s="64"/>
      <c r="R38" s="64"/>
      <c r="S38" s="64"/>
      <c r="T38" s="64"/>
    </row>
    <row r="39" spans="1:20" s="66" customFormat="1" ht="13.5" customHeight="1" x14ac:dyDescent="0.25">
      <c r="A39" s="117"/>
      <c r="B39" s="118"/>
      <c r="C39" s="118"/>
      <c r="D39" s="118"/>
      <c r="E39" s="118"/>
      <c r="F39" s="119"/>
      <c r="G39" s="72"/>
      <c r="H39" s="72"/>
      <c r="I39" s="65"/>
      <c r="J39" s="65"/>
      <c r="K39" s="73" t="str">
        <f t="shared" si="28"/>
        <v/>
      </c>
      <c r="L39" s="74" t="str">
        <f t="shared" si="29"/>
        <v/>
      </c>
      <c r="M39" s="75" t="str">
        <f t="shared" si="30"/>
        <v/>
      </c>
      <c r="N39" s="73" t="str">
        <f t="shared" si="31"/>
        <v/>
      </c>
      <c r="O39" s="76" t="s">
        <v>83</v>
      </c>
      <c r="P39" s="64"/>
      <c r="Q39" s="64"/>
      <c r="R39" s="64"/>
      <c r="S39" s="64"/>
      <c r="T39" s="64"/>
    </row>
    <row r="40" spans="1:20" s="66" customFormat="1" ht="13.5" customHeight="1" x14ac:dyDescent="0.25">
      <c r="A40" s="117"/>
      <c r="B40" s="118"/>
      <c r="C40" s="118"/>
      <c r="D40" s="118"/>
      <c r="E40" s="118"/>
      <c r="F40" s="119"/>
      <c r="G40" s="72"/>
      <c r="H40" s="72"/>
      <c r="I40" s="65"/>
      <c r="J40" s="65"/>
      <c r="K40" s="73" t="str">
        <f t="shared" si="28"/>
        <v/>
      </c>
      <c r="L40" s="74" t="str">
        <f t="shared" si="29"/>
        <v/>
      </c>
      <c r="M40" s="75" t="str">
        <f t="shared" si="30"/>
        <v/>
      </c>
      <c r="N40" s="73" t="str">
        <f t="shared" si="31"/>
        <v/>
      </c>
      <c r="O40" s="76" t="s">
        <v>83</v>
      </c>
      <c r="P40" s="64"/>
      <c r="Q40" s="64"/>
      <c r="R40" s="64"/>
      <c r="S40" s="64"/>
      <c r="T40" s="64"/>
    </row>
    <row r="41" spans="1:20" s="66" customFormat="1" ht="13.5" customHeight="1" x14ac:dyDescent="0.25">
      <c r="A41" s="120"/>
      <c r="B41" s="121"/>
      <c r="C41" s="121"/>
      <c r="D41" s="121"/>
      <c r="E41" s="121"/>
      <c r="F41" s="122"/>
      <c r="G41" s="72"/>
      <c r="H41" s="72"/>
      <c r="I41" s="65"/>
      <c r="J41" s="65"/>
      <c r="K41" s="73" t="str">
        <f t="shared" si="28"/>
        <v/>
      </c>
      <c r="L41" s="74" t="str">
        <f t="shared" si="29"/>
        <v/>
      </c>
      <c r="M41" s="75" t="str">
        <f t="shared" si="30"/>
        <v/>
      </c>
      <c r="N41" s="73" t="str">
        <f t="shared" si="31"/>
        <v/>
      </c>
      <c r="O41" s="76" t="s">
        <v>83</v>
      </c>
      <c r="P41" s="64"/>
      <c r="Q41" s="64"/>
      <c r="R41" s="64"/>
      <c r="S41" s="64"/>
      <c r="T41" s="64"/>
    </row>
    <row r="42" spans="1:20" s="66" customFormat="1" ht="13.5" customHeight="1" x14ac:dyDescent="0.25">
      <c r="A42" s="117"/>
      <c r="B42" s="118"/>
      <c r="C42" s="118"/>
      <c r="D42" s="118"/>
      <c r="E42" s="118"/>
      <c r="F42" s="119"/>
      <c r="G42" s="72"/>
      <c r="H42" s="72"/>
      <c r="I42" s="65"/>
      <c r="J42" s="65"/>
      <c r="K42" s="73" t="str">
        <f t="shared" si="28"/>
        <v/>
      </c>
      <c r="L42" s="74" t="str">
        <f t="shared" si="29"/>
        <v/>
      </c>
      <c r="M42" s="75" t="str">
        <f t="shared" si="30"/>
        <v/>
      </c>
      <c r="N42" s="73" t="str">
        <f t="shared" si="31"/>
        <v/>
      </c>
      <c r="O42" s="76" t="s">
        <v>83</v>
      </c>
      <c r="P42" s="64"/>
      <c r="Q42" s="64"/>
      <c r="R42" s="64"/>
      <c r="S42" s="64"/>
      <c r="T42" s="64"/>
    </row>
    <row r="43" spans="1:20" s="66" customFormat="1" ht="13.5" customHeight="1" x14ac:dyDescent="0.25">
      <c r="A43" s="117"/>
      <c r="B43" s="118"/>
      <c r="C43" s="118"/>
      <c r="D43" s="118"/>
      <c r="E43" s="118"/>
      <c r="F43" s="119"/>
      <c r="G43" s="72"/>
      <c r="H43" s="72"/>
      <c r="I43" s="65"/>
      <c r="J43" s="65"/>
      <c r="K43" s="73" t="str">
        <f t="shared" si="28"/>
        <v/>
      </c>
      <c r="L43" s="74" t="str">
        <f t="shared" si="29"/>
        <v/>
      </c>
      <c r="M43" s="75" t="str">
        <f t="shared" si="30"/>
        <v/>
      </c>
      <c r="N43" s="73" t="str">
        <f t="shared" si="31"/>
        <v/>
      </c>
      <c r="O43" s="76" t="s">
        <v>83</v>
      </c>
      <c r="P43" s="64"/>
      <c r="Q43" s="64"/>
      <c r="R43" s="64"/>
      <c r="S43" s="64"/>
      <c r="T43" s="64"/>
    </row>
    <row r="44" spans="1:20" s="66" customFormat="1" ht="13.5" customHeight="1" x14ac:dyDescent="0.25">
      <c r="A44" s="117"/>
      <c r="B44" s="118"/>
      <c r="C44" s="118"/>
      <c r="D44" s="118"/>
      <c r="E44" s="118"/>
      <c r="F44" s="119"/>
      <c r="G44" s="72"/>
      <c r="H44" s="72"/>
      <c r="I44" s="65"/>
      <c r="J44" s="65"/>
      <c r="K44" s="73" t="str">
        <f t="shared" si="28"/>
        <v/>
      </c>
      <c r="L44" s="74" t="str">
        <f t="shared" si="29"/>
        <v/>
      </c>
      <c r="M44" s="75" t="str">
        <f t="shared" si="30"/>
        <v/>
      </c>
      <c r="N44" s="73" t="str">
        <f t="shared" si="31"/>
        <v/>
      </c>
      <c r="O44" s="76" t="s">
        <v>83</v>
      </c>
      <c r="P44" s="64"/>
      <c r="Q44" s="64"/>
      <c r="R44" s="64"/>
      <c r="S44" s="64"/>
      <c r="T44" s="64"/>
    </row>
    <row r="45" spans="1:20" s="66" customFormat="1" ht="13.5" customHeight="1" x14ac:dyDescent="0.25">
      <c r="A45" s="117"/>
      <c r="B45" s="118"/>
      <c r="C45" s="118"/>
      <c r="D45" s="118"/>
      <c r="E45" s="118"/>
      <c r="F45" s="119"/>
      <c r="G45" s="72"/>
      <c r="H45" s="72"/>
      <c r="I45" s="65"/>
      <c r="J45" s="65"/>
      <c r="K45" s="73" t="str">
        <f t="shared" si="28"/>
        <v/>
      </c>
      <c r="L45" s="74" t="str">
        <f t="shared" si="29"/>
        <v/>
      </c>
      <c r="M45" s="75" t="str">
        <f t="shared" si="30"/>
        <v/>
      </c>
      <c r="N45" s="73" t="str">
        <f t="shared" si="31"/>
        <v/>
      </c>
      <c r="O45" s="76" t="s">
        <v>83</v>
      </c>
      <c r="P45" s="64"/>
      <c r="Q45" s="64"/>
      <c r="R45" s="64"/>
      <c r="S45" s="64"/>
      <c r="T45" s="64"/>
    </row>
    <row r="46" spans="1:20" s="66" customFormat="1" ht="13.5" customHeight="1" x14ac:dyDescent="0.25">
      <c r="A46" s="117"/>
      <c r="B46" s="118"/>
      <c r="C46" s="118"/>
      <c r="D46" s="118"/>
      <c r="E46" s="118"/>
      <c r="F46" s="119"/>
      <c r="G46" s="72"/>
      <c r="H46" s="72"/>
      <c r="I46" s="72"/>
      <c r="J46" s="72"/>
      <c r="K46" s="73" t="str">
        <f t="shared" si="28"/>
        <v/>
      </c>
      <c r="L46" s="74" t="str">
        <f t="shared" si="29"/>
        <v/>
      </c>
      <c r="M46" s="75" t="str">
        <f t="shared" si="30"/>
        <v/>
      </c>
      <c r="N46" s="73" t="str">
        <f t="shared" si="31"/>
        <v/>
      </c>
      <c r="O46" s="76" t="s">
        <v>83</v>
      </c>
      <c r="P46" s="77"/>
      <c r="Q46" s="77"/>
      <c r="R46" s="77"/>
      <c r="S46" s="77"/>
      <c r="T46" s="77"/>
    </row>
    <row r="47" spans="1:20" s="66" customFormat="1" ht="13.5" customHeight="1" x14ac:dyDescent="0.25">
      <c r="A47" s="117"/>
      <c r="B47" s="118"/>
      <c r="C47" s="118"/>
      <c r="D47" s="118"/>
      <c r="E47" s="118"/>
      <c r="F47" s="119"/>
      <c r="G47" s="72"/>
      <c r="H47" s="72"/>
      <c r="I47" s="72"/>
      <c r="J47" s="72"/>
      <c r="K47" s="73" t="str">
        <f t="shared" si="28"/>
        <v/>
      </c>
      <c r="L47" s="74" t="str">
        <f t="shared" si="29"/>
        <v/>
      </c>
      <c r="M47" s="75" t="str">
        <f t="shared" si="30"/>
        <v/>
      </c>
      <c r="N47" s="73" t="str">
        <f t="shared" si="31"/>
        <v/>
      </c>
      <c r="O47" s="76" t="s">
        <v>83</v>
      </c>
      <c r="P47" s="77"/>
      <c r="Q47" s="77"/>
      <c r="R47" s="77"/>
      <c r="S47" s="77"/>
      <c r="T47" s="77"/>
    </row>
    <row r="48" spans="1:20" s="66" customFormat="1" ht="13.5" customHeight="1" x14ac:dyDescent="0.25">
      <c r="A48" s="117"/>
      <c r="B48" s="118"/>
      <c r="C48" s="118"/>
      <c r="D48" s="118"/>
      <c r="E48" s="118"/>
      <c r="F48" s="119"/>
      <c r="G48" s="72"/>
      <c r="H48" s="72"/>
      <c r="I48" s="72"/>
      <c r="J48" s="72"/>
      <c r="K48" s="73" t="str">
        <f t="shared" si="28"/>
        <v/>
      </c>
      <c r="L48" s="74" t="str">
        <f t="shared" si="29"/>
        <v/>
      </c>
      <c r="M48" s="75" t="str">
        <f t="shared" si="30"/>
        <v/>
      </c>
      <c r="N48" s="73" t="str">
        <f t="shared" si="31"/>
        <v/>
      </c>
      <c r="O48" s="76" t="s">
        <v>83</v>
      </c>
      <c r="P48" s="77"/>
      <c r="Q48" s="77"/>
      <c r="R48" s="77"/>
      <c r="S48" s="77"/>
      <c r="T48" s="77"/>
    </row>
    <row r="49" spans="1:20" s="66" customFormat="1" ht="13.5" customHeight="1" x14ac:dyDescent="0.25">
      <c r="A49" s="117"/>
      <c r="B49" s="118"/>
      <c r="C49" s="118"/>
      <c r="D49" s="118"/>
      <c r="E49" s="118"/>
      <c r="F49" s="119"/>
      <c r="G49" s="72"/>
      <c r="H49" s="72"/>
      <c r="I49" s="72"/>
      <c r="J49" s="72"/>
      <c r="K49" s="73" t="str">
        <f t="shared" si="28"/>
        <v/>
      </c>
      <c r="L49" s="74" t="str">
        <f t="shared" si="29"/>
        <v/>
      </c>
      <c r="M49" s="75" t="str">
        <f t="shared" si="30"/>
        <v/>
      </c>
      <c r="N49" s="73" t="str">
        <f t="shared" si="31"/>
        <v/>
      </c>
      <c r="O49" s="76" t="s">
        <v>83</v>
      </c>
      <c r="P49" s="77"/>
      <c r="Q49" s="77"/>
      <c r="R49" s="77"/>
      <c r="S49" s="77"/>
      <c r="T49" s="77"/>
    </row>
    <row r="50" spans="1:20" s="66" customFormat="1" ht="13.5" customHeight="1" x14ac:dyDescent="0.25">
      <c r="A50" s="117"/>
      <c r="B50" s="118"/>
      <c r="C50" s="118"/>
      <c r="D50" s="118"/>
      <c r="E50" s="118"/>
      <c r="F50" s="119"/>
      <c r="G50" s="72"/>
      <c r="H50" s="72"/>
      <c r="I50" s="72"/>
      <c r="J50" s="72"/>
      <c r="K50" s="73" t="str">
        <f t="shared" si="28"/>
        <v/>
      </c>
      <c r="L50" s="74" t="str">
        <f t="shared" si="29"/>
        <v/>
      </c>
      <c r="M50" s="75" t="str">
        <f t="shared" si="30"/>
        <v/>
      </c>
      <c r="N50" s="73" t="str">
        <f t="shared" si="31"/>
        <v/>
      </c>
      <c r="O50" s="76" t="s">
        <v>83</v>
      </c>
      <c r="P50" s="77"/>
      <c r="Q50" s="77"/>
      <c r="R50" s="77"/>
      <c r="S50" s="77"/>
      <c r="T50" s="77"/>
    </row>
    <row r="51" spans="1:20" s="66" customFormat="1" ht="13.5" customHeight="1" x14ac:dyDescent="0.25">
      <c r="A51" s="120"/>
      <c r="B51" s="121"/>
      <c r="C51" s="121"/>
      <c r="D51" s="121"/>
      <c r="E51" s="121"/>
      <c r="F51" s="122"/>
      <c r="G51" s="72"/>
      <c r="H51" s="72"/>
      <c r="I51" s="72"/>
      <c r="J51" s="72"/>
      <c r="K51" s="73" t="str">
        <f t="shared" si="28"/>
        <v/>
      </c>
      <c r="L51" s="74" t="str">
        <f t="shared" si="29"/>
        <v/>
      </c>
      <c r="M51" s="75" t="str">
        <f t="shared" si="30"/>
        <v/>
      </c>
      <c r="N51" s="73" t="str">
        <f t="shared" si="31"/>
        <v/>
      </c>
      <c r="O51" s="76" t="s">
        <v>83</v>
      </c>
      <c r="P51" s="77"/>
      <c r="Q51" s="77"/>
      <c r="R51" s="77"/>
      <c r="S51" s="77"/>
      <c r="T51" s="77"/>
    </row>
    <row r="52" spans="1:20" s="66" customFormat="1" ht="13.5" customHeight="1" x14ac:dyDescent="0.25">
      <c r="A52" s="117"/>
      <c r="B52" s="118"/>
      <c r="C52" s="118"/>
      <c r="D52" s="118"/>
      <c r="E52" s="118"/>
      <c r="F52" s="119"/>
      <c r="G52" s="72"/>
      <c r="H52" s="72"/>
      <c r="I52" s="72"/>
      <c r="J52" s="72"/>
      <c r="K52" s="73" t="str">
        <f t="shared" si="28"/>
        <v/>
      </c>
      <c r="L52" s="74" t="str">
        <f t="shared" si="29"/>
        <v/>
      </c>
      <c r="M52" s="75" t="str">
        <f t="shared" si="30"/>
        <v/>
      </c>
      <c r="N52" s="73" t="str">
        <f t="shared" si="31"/>
        <v/>
      </c>
      <c r="O52" s="76" t="s">
        <v>83</v>
      </c>
      <c r="P52" s="77"/>
      <c r="Q52" s="77"/>
      <c r="R52" s="77"/>
      <c r="S52" s="77"/>
      <c r="T52" s="77"/>
    </row>
    <row r="53" spans="1:20" s="66" customFormat="1" ht="13.5" customHeight="1" x14ac:dyDescent="0.25">
      <c r="A53" s="117"/>
      <c r="B53" s="118"/>
      <c r="C53" s="118"/>
      <c r="D53" s="118"/>
      <c r="E53" s="118"/>
      <c r="F53" s="119"/>
      <c r="G53" s="72"/>
      <c r="H53" s="72"/>
      <c r="I53" s="72"/>
      <c r="J53" s="72"/>
      <c r="K53" s="73" t="str">
        <f t="shared" si="28"/>
        <v/>
      </c>
      <c r="L53" s="74" t="str">
        <f t="shared" si="29"/>
        <v/>
      </c>
      <c r="M53" s="75" t="str">
        <f t="shared" si="30"/>
        <v/>
      </c>
      <c r="N53" s="73" t="str">
        <f t="shared" si="31"/>
        <v/>
      </c>
      <c r="O53" s="76" t="s">
        <v>83</v>
      </c>
      <c r="P53" s="77"/>
      <c r="Q53" s="77"/>
      <c r="R53" s="77"/>
      <c r="S53" s="77"/>
      <c r="T53" s="77"/>
    </row>
    <row r="54" spans="1:20" s="66" customFormat="1" ht="13.5" customHeight="1" x14ac:dyDescent="0.25">
      <c r="A54" s="117"/>
      <c r="B54" s="118"/>
      <c r="C54" s="118"/>
      <c r="D54" s="118"/>
      <c r="E54" s="118"/>
      <c r="F54" s="119"/>
      <c r="G54" s="72"/>
      <c r="H54" s="72"/>
      <c r="I54" s="72"/>
      <c r="J54" s="72"/>
      <c r="K54" s="73" t="str">
        <f t="shared" si="28"/>
        <v/>
      </c>
      <c r="L54" s="74" t="str">
        <f t="shared" si="29"/>
        <v/>
      </c>
      <c r="M54" s="75" t="str">
        <f t="shared" si="30"/>
        <v/>
      </c>
      <c r="N54" s="73" t="str">
        <f t="shared" si="31"/>
        <v/>
      </c>
      <c r="O54" s="76" t="s">
        <v>83</v>
      </c>
      <c r="P54" s="77"/>
      <c r="Q54" s="77"/>
      <c r="R54" s="77"/>
      <c r="S54" s="77"/>
      <c r="T54" s="77"/>
    </row>
    <row r="55" spans="1:20" s="66" customFormat="1" ht="13.5" customHeight="1" x14ac:dyDescent="0.25">
      <c r="A55" s="117"/>
      <c r="B55" s="118"/>
      <c r="C55" s="118"/>
      <c r="D55" s="118"/>
      <c r="E55" s="118"/>
      <c r="F55" s="119"/>
      <c r="G55" s="72"/>
      <c r="H55" s="72"/>
      <c r="I55" s="72"/>
      <c r="J55" s="72"/>
      <c r="K55" s="73" t="str">
        <f t="shared" si="28"/>
        <v/>
      </c>
      <c r="L55" s="74" t="str">
        <f t="shared" si="29"/>
        <v/>
      </c>
      <c r="M55" s="75" t="str">
        <f t="shared" si="30"/>
        <v/>
      </c>
      <c r="N55" s="73" t="str">
        <f t="shared" si="31"/>
        <v/>
      </c>
      <c r="O55" s="76" t="s">
        <v>83</v>
      </c>
      <c r="P55" s="77"/>
      <c r="Q55" s="77"/>
      <c r="R55" s="77"/>
      <c r="S55" s="77"/>
      <c r="T55" s="77"/>
    </row>
    <row r="56" spans="1:20" s="66" customFormat="1" ht="13.5" customHeight="1" x14ac:dyDescent="0.25">
      <c r="A56" s="120"/>
      <c r="B56" s="121"/>
      <c r="C56" s="121"/>
      <c r="D56" s="121"/>
      <c r="E56" s="121"/>
      <c r="F56" s="122"/>
      <c r="G56" s="72"/>
      <c r="H56" s="72"/>
      <c r="I56" s="72"/>
      <c r="J56" s="72"/>
      <c r="K56" s="73" t="str">
        <f t="shared" si="28"/>
        <v/>
      </c>
      <c r="L56" s="74" t="str">
        <f t="shared" si="29"/>
        <v/>
      </c>
      <c r="M56" s="75" t="str">
        <f t="shared" si="30"/>
        <v/>
      </c>
      <c r="N56" s="73" t="str">
        <f t="shared" si="31"/>
        <v/>
      </c>
      <c r="O56" s="76" t="s">
        <v>83</v>
      </c>
      <c r="P56" s="77"/>
      <c r="Q56" s="77"/>
      <c r="R56" s="77"/>
      <c r="S56" s="77"/>
      <c r="T56" s="77"/>
    </row>
    <row r="57" spans="1:20" s="66" customFormat="1" ht="13.5" customHeight="1" x14ac:dyDescent="0.25">
      <c r="A57" s="123"/>
      <c r="B57" s="124"/>
      <c r="C57" s="124"/>
      <c r="D57" s="124"/>
      <c r="E57" s="124"/>
      <c r="F57" s="125"/>
      <c r="G57" s="72"/>
      <c r="H57" s="72"/>
      <c r="I57" s="72"/>
      <c r="J57" s="72"/>
      <c r="K57" s="73" t="str">
        <f t="shared" si="28"/>
        <v/>
      </c>
      <c r="L57" s="74" t="str">
        <f t="shared" si="29"/>
        <v/>
      </c>
      <c r="M57" s="75" t="str">
        <f t="shared" si="30"/>
        <v/>
      </c>
      <c r="N57" s="73" t="str">
        <f t="shared" si="31"/>
        <v/>
      </c>
      <c r="O57" s="76" t="s">
        <v>83</v>
      </c>
      <c r="P57" s="77"/>
      <c r="Q57" s="77"/>
      <c r="R57" s="77"/>
      <c r="S57" s="77"/>
      <c r="T57" s="77"/>
    </row>
    <row r="58" spans="1:20" s="66" customFormat="1" ht="13.5" customHeight="1" x14ac:dyDescent="0.25">
      <c r="A58" s="120"/>
      <c r="B58" s="121"/>
      <c r="C58" s="121"/>
      <c r="D58" s="121"/>
      <c r="E58" s="121"/>
      <c r="F58" s="122"/>
      <c r="G58" s="72"/>
      <c r="H58" s="72"/>
      <c r="I58" s="72"/>
      <c r="J58" s="72"/>
      <c r="K58" s="73" t="str">
        <f t="shared" si="28"/>
        <v/>
      </c>
      <c r="L58" s="74" t="str">
        <f t="shared" si="29"/>
        <v/>
      </c>
      <c r="M58" s="75" t="str">
        <f t="shared" si="30"/>
        <v/>
      </c>
      <c r="N58" s="73" t="str">
        <f t="shared" si="31"/>
        <v/>
      </c>
      <c r="O58" s="76" t="s">
        <v>83</v>
      </c>
      <c r="P58" s="77"/>
      <c r="Q58" s="77"/>
      <c r="R58" s="77"/>
      <c r="S58" s="77"/>
      <c r="T58" s="77"/>
    </row>
    <row r="59" spans="1:20" s="66" customFormat="1" ht="13.5" customHeight="1" x14ac:dyDescent="0.25">
      <c r="A59" s="117"/>
      <c r="B59" s="118"/>
      <c r="C59" s="118"/>
      <c r="D59" s="118"/>
      <c r="E59" s="118"/>
      <c r="F59" s="119"/>
      <c r="G59" s="72"/>
      <c r="H59" s="72"/>
      <c r="I59" s="72"/>
      <c r="J59" s="72"/>
      <c r="K59" s="73" t="str">
        <f t="shared" si="28"/>
        <v/>
      </c>
      <c r="L59" s="74" t="str">
        <f t="shared" si="29"/>
        <v/>
      </c>
      <c r="M59" s="75" t="str">
        <f t="shared" si="30"/>
        <v/>
      </c>
      <c r="N59" s="73" t="str">
        <f t="shared" si="31"/>
        <v/>
      </c>
      <c r="O59" s="76" t="s">
        <v>83</v>
      </c>
      <c r="P59" s="77"/>
      <c r="Q59" s="77"/>
      <c r="R59" s="77"/>
      <c r="S59" s="77"/>
      <c r="T59" s="77"/>
    </row>
    <row r="60" spans="1:20" s="66" customFormat="1" ht="13.5" customHeight="1" x14ac:dyDescent="0.25">
      <c r="A60" s="117"/>
      <c r="B60" s="118"/>
      <c r="C60" s="118"/>
      <c r="D60" s="118"/>
      <c r="E60" s="118"/>
      <c r="F60" s="119"/>
      <c r="G60" s="72"/>
      <c r="H60" s="72"/>
      <c r="I60" s="72"/>
      <c r="J60" s="72"/>
      <c r="K60" s="73" t="str">
        <f t="shared" si="28"/>
        <v/>
      </c>
      <c r="L60" s="74" t="str">
        <f t="shared" si="29"/>
        <v/>
      </c>
      <c r="M60" s="75" t="str">
        <f t="shared" si="30"/>
        <v/>
      </c>
      <c r="N60" s="73" t="str">
        <f t="shared" si="31"/>
        <v/>
      </c>
      <c r="O60" s="76" t="s">
        <v>83</v>
      </c>
      <c r="P60" s="77"/>
      <c r="Q60" s="77"/>
      <c r="R60" s="77"/>
      <c r="S60" s="77"/>
      <c r="T60" s="77"/>
    </row>
    <row r="61" spans="1:20" s="66" customFormat="1" ht="13.5" customHeight="1" x14ac:dyDescent="0.25">
      <c r="A61" s="117"/>
      <c r="B61" s="118"/>
      <c r="C61" s="118"/>
      <c r="D61" s="118"/>
      <c r="E61" s="118"/>
      <c r="F61" s="119"/>
      <c r="G61" s="72"/>
      <c r="H61" s="72"/>
      <c r="I61" s="72"/>
      <c r="J61" s="72"/>
      <c r="K61" s="73" t="str">
        <f t="shared" si="28"/>
        <v/>
      </c>
      <c r="L61" s="74" t="str">
        <f t="shared" si="29"/>
        <v/>
      </c>
      <c r="M61" s="75" t="str">
        <f t="shared" si="30"/>
        <v/>
      </c>
      <c r="N61" s="73" t="str">
        <f t="shared" si="31"/>
        <v/>
      </c>
      <c r="O61" s="76" t="s">
        <v>83</v>
      </c>
      <c r="P61" s="77"/>
      <c r="Q61" s="77"/>
      <c r="R61" s="77"/>
      <c r="S61" s="77"/>
      <c r="T61" s="77"/>
    </row>
    <row r="62" spans="1:20" s="66" customFormat="1" ht="13.5" customHeight="1" x14ac:dyDescent="0.25">
      <c r="A62" s="117"/>
      <c r="B62" s="118"/>
      <c r="C62" s="118"/>
      <c r="D62" s="118"/>
      <c r="E62" s="118"/>
      <c r="F62" s="119"/>
      <c r="G62" s="72"/>
      <c r="H62" s="72"/>
      <c r="I62" s="72"/>
      <c r="J62" s="72"/>
      <c r="K62" s="73" t="str">
        <f t="shared" si="28"/>
        <v/>
      </c>
      <c r="L62" s="74" t="str">
        <f t="shared" si="29"/>
        <v/>
      </c>
      <c r="M62" s="75" t="str">
        <f t="shared" si="30"/>
        <v/>
      </c>
      <c r="N62" s="73" t="str">
        <f t="shared" si="31"/>
        <v/>
      </c>
      <c r="O62" s="76" t="s">
        <v>83</v>
      </c>
      <c r="P62" s="77"/>
      <c r="Q62" s="77"/>
      <c r="R62" s="77"/>
      <c r="S62" s="77"/>
      <c r="T62" s="77"/>
    </row>
    <row r="63" spans="1:20" s="66" customFormat="1" ht="13.5" customHeight="1" x14ac:dyDescent="0.25">
      <c r="A63" s="117"/>
      <c r="B63" s="118"/>
      <c r="C63" s="118"/>
      <c r="D63" s="118"/>
      <c r="E63" s="118"/>
      <c r="F63" s="119"/>
      <c r="G63" s="72"/>
      <c r="H63" s="72"/>
      <c r="I63" s="72"/>
      <c r="J63" s="72"/>
      <c r="K63" s="73" t="str">
        <f t="shared" si="28"/>
        <v/>
      </c>
      <c r="L63" s="74" t="str">
        <f t="shared" si="29"/>
        <v/>
      </c>
      <c r="M63" s="75" t="str">
        <f t="shared" si="30"/>
        <v/>
      </c>
      <c r="N63" s="73" t="str">
        <f t="shared" si="31"/>
        <v/>
      </c>
      <c r="O63" s="76" t="s">
        <v>83</v>
      </c>
      <c r="P63" s="77"/>
      <c r="Q63" s="77"/>
      <c r="R63" s="77"/>
      <c r="S63" s="77"/>
      <c r="T63" s="77"/>
    </row>
    <row r="64" spans="1:20" s="66" customFormat="1" ht="13.5" customHeight="1" x14ac:dyDescent="0.25">
      <c r="A64" s="117"/>
      <c r="B64" s="118"/>
      <c r="C64" s="118"/>
      <c r="D64" s="118"/>
      <c r="E64" s="118"/>
      <c r="F64" s="119"/>
      <c r="G64" s="72"/>
      <c r="H64" s="72"/>
      <c r="I64" s="72"/>
      <c r="J64" s="72"/>
      <c r="K64" s="73" t="str">
        <f t="shared" si="28"/>
        <v/>
      </c>
      <c r="L64" s="74" t="str">
        <f t="shared" si="29"/>
        <v/>
      </c>
      <c r="M64" s="75" t="str">
        <f t="shared" si="30"/>
        <v/>
      </c>
      <c r="N64" s="73" t="str">
        <f t="shared" si="31"/>
        <v/>
      </c>
      <c r="O64" s="76" t="s">
        <v>83</v>
      </c>
      <c r="P64" s="77"/>
      <c r="Q64" s="77"/>
      <c r="R64" s="77"/>
      <c r="S64" s="77"/>
      <c r="T64" s="77"/>
    </row>
    <row r="65" spans="1:20" s="66" customFormat="1" ht="13.5" customHeight="1" x14ac:dyDescent="0.25">
      <c r="A65" s="120"/>
      <c r="B65" s="121"/>
      <c r="C65" s="121"/>
      <c r="D65" s="121"/>
      <c r="E65" s="121"/>
      <c r="F65" s="122"/>
      <c r="G65" s="72"/>
      <c r="H65" s="72"/>
      <c r="I65" s="72"/>
      <c r="J65" s="72"/>
      <c r="K65" s="73" t="str">
        <f t="shared" si="28"/>
        <v/>
      </c>
      <c r="L65" s="74" t="str">
        <f t="shared" si="29"/>
        <v/>
      </c>
      <c r="M65" s="75" t="str">
        <f t="shared" si="30"/>
        <v/>
      </c>
      <c r="N65" s="73" t="str">
        <f t="shared" si="31"/>
        <v/>
      </c>
      <c r="O65" s="76" t="s">
        <v>83</v>
      </c>
      <c r="P65" s="77"/>
      <c r="Q65" s="77"/>
      <c r="R65" s="77"/>
      <c r="S65" s="77"/>
      <c r="T65" s="77"/>
    </row>
    <row r="66" spans="1:20" s="66" customFormat="1" ht="13.5" customHeight="1" x14ac:dyDescent="0.25">
      <c r="A66" s="117"/>
      <c r="B66" s="118"/>
      <c r="C66" s="118"/>
      <c r="D66" s="118"/>
      <c r="E66" s="118"/>
      <c r="F66" s="119"/>
      <c r="G66" s="72"/>
      <c r="H66" s="72"/>
      <c r="I66" s="72"/>
      <c r="J66" s="72"/>
      <c r="K66" s="73" t="str">
        <f t="shared" si="28"/>
        <v/>
      </c>
      <c r="L66" s="74" t="str">
        <f t="shared" si="29"/>
        <v/>
      </c>
      <c r="M66" s="75" t="str">
        <f t="shared" si="30"/>
        <v/>
      </c>
      <c r="N66" s="73" t="str">
        <f t="shared" si="31"/>
        <v/>
      </c>
      <c r="O66" s="76" t="s">
        <v>83</v>
      </c>
      <c r="P66" s="77"/>
      <c r="Q66" s="77"/>
      <c r="R66" s="77"/>
      <c r="S66" s="77"/>
      <c r="T66" s="77"/>
    </row>
    <row r="67" spans="1:20" s="66" customFormat="1" ht="13.5" customHeight="1" x14ac:dyDescent="0.25">
      <c r="A67" s="117"/>
      <c r="B67" s="118"/>
      <c r="C67" s="118"/>
      <c r="D67" s="118"/>
      <c r="E67" s="118"/>
      <c r="F67" s="119"/>
      <c r="G67" s="72"/>
      <c r="H67" s="72"/>
      <c r="I67" s="72"/>
      <c r="J67" s="72"/>
      <c r="K67" s="73" t="str">
        <f t="shared" si="28"/>
        <v/>
      </c>
      <c r="L67" s="74" t="str">
        <f t="shared" si="29"/>
        <v/>
      </c>
      <c r="M67" s="75" t="str">
        <f t="shared" si="30"/>
        <v/>
      </c>
      <c r="N67" s="73" t="str">
        <f t="shared" si="31"/>
        <v/>
      </c>
      <c r="O67" s="76" t="s">
        <v>83</v>
      </c>
      <c r="P67" s="77"/>
      <c r="Q67" s="77"/>
      <c r="R67" s="77"/>
      <c r="S67" s="77"/>
      <c r="T67" s="77"/>
    </row>
    <row r="68" spans="1:20" s="66" customFormat="1" ht="13.5" customHeight="1" x14ac:dyDescent="0.25">
      <c r="A68" s="117"/>
      <c r="B68" s="118"/>
      <c r="C68" s="118"/>
      <c r="D68" s="118"/>
      <c r="E68" s="118"/>
      <c r="F68" s="119"/>
      <c r="G68" s="72"/>
      <c r="H68" s="72"/>
      <c r="I68" s="72"/>
      <c r="J68" s="72"/>
      <c r="K68" s="73" t="str">
        <f t="shared" si="28"/>
        <v/>
      </c>
      <c r="L68" s="74" t="str">
        <f t="shared" si="29"/>
        <v/>
      </c>
      <c r="M68" s="75" t="str">
        <f t="shared" si="30"/>
        <v/>
      </c>
      <c r="N68" s="73" t="str">
        <f t="shared" si="31"/>
        <v/>
      </c>
      <c r="O68" s="76" t="s">
        <v>83</v>
      </c>
      <c r="P68" s="77"/>
      <c r="Q68" s="77"/>
      <c r="R68" s="77"/>
      <c r="S68" s="77"/>
      <c r="T68" s="77"/>
    </row>
    <row r="69" spans="1:20" s="66" customFormat="1" ht="13.5" customHeight="1" x14ac:dyDescent="0.25">
      <c r="A69" s="117"/>
      <c r="B69" s="118"/>
      <c r="C69" s="118"/>
      <c r="D69" s="118"/>
      <c r="E69" s="118"/>
      <c r="F69" s="119"/>
      <c r="G69" s="72"/>
      <c r="H69" s="72"/>
      <c r="I69" s="72"/>
      <c r="J69" s="72"/>
      <c r="K69" s="73" t="str">
        <f t="shared" si="28"/>
        <v/>
      </c>
      <c r="L69" s="74" t="str">
        <f t="shared" si="29"/>
        <v/>
      </c>
      <c r="M69" s="75" t="str">
        <f t="shared" si="30"/>
        <v/>
      </c>
      <c r="N69" s="73" t="str">
        <f t="shared" si="31"/>
        <v/>
      </c>
      <c r="O69" s="76" t="s">
        <v>83</v>
      </c>
      <c r="P69" s="77"/>
      <c r="Q69" s="77"/>
      <c r="R69" s="77"/>
      <c r="S69" s="77"/>
      <c r="T69" s="77"/>
    </row>
    <row r="70" spans="1:20" s="66" customFormat="1" ht="13.5" customHeight="1" x14ac:dyDescent="0.25">
      <c r="A70" s="117"/>
      <c r="B70" s="118"/>
      <c r="C70" s="118"/>
      <c r="D70" s="118"/>
      <c r="E70" s="118"/>
      <c r="F70" s="119"/>
      <c r="G70" s="72"/>
      <c r="H70" s="72"/>
      <c r="I70" s="72"/>
      <c r="J70" s="72"/>
      <c r="K70" s="73" t="str">
        <f t="shared" si="28"/>
        <v/>
      </c>
      <c r="L70" s="74" t="str">
        <f t="shared" si="29"/>
        <v/>
      </c>
      <c r="M70" s="75" t="str">
        <f t="shared" si="30"/>
        <v/>
      </c>
      <c r="N70" s="73" t="str">
        <f t="shared" si="31"/>
        <v/>
      </c>
      <c r="O70" s="76" t="s">
        <v>83</v>
      </c>
      <c r="P70" s="77"/>
      <c r="Q70" s="77"/>
      <c r="R70" s="77"/>
      <c r="S70" s="77"/>
      <c r="T70" s="77"/>
    </row>
    <row r="71" spans="1:20" s="66" customFormat="1" ht="13.5" customHeight="1" x14ac:dyDescent="0.25">
      <c r="A71" s="120"/>
      <c r="B71" s="121"/>
      <c r="C71" s="121"/>
      <c r="D71" s="121"/>
      <c r="E71" s="121"/>
      <c r="F71" s="122"/>
      <c r="G71" s="72"/>
      <c r="H71" s="72"/>
      <c r="I71" s="72"/>
      <c r="J71" s="72"/>
      <c r="K71" s="73" t="str">
        <f t="shared" si="28"/>
        <v/>
      </c>
      <c r="L71" s="74" t="str">
        <f t="shared" si="29"/>
        <v/>
      </c>
      <c r="M71" s="75" t="str">
        <f t="shared" si="30"/>
        <v/>
      </c>
      <c r="N71" s="73" t="str">
        <f t="shared" si="31"/>
        <v/>
      </c>
      <c r="O71" s="76" t="s">
        <v>83</v>
      </c>
      <c r="P71" s="77"/>
      <c r="Q71" s="77"/>
      <c r="R71" s="77"/>
      <c r="S71" s="77"/>
      <c r="T71" s="77"/>
    </row>
    <row r="72" spans="1:20" s="66" customFormat="1" ht="13.5" customHeight="1" x14ac:dyDescent="0.25">
      <c r="A72" s="123"/>
      <c r="B72" s="124"/>
      <c r="C72" s="124"/>
      <c r="D72" s="124"/>
      <c r="E72" s="124"/>
      <c r="F72" s="125"/>
      <c r="G72" s="72"/>
      <c r="H72" s="72"/>
      <c r="I72" s="72"/>
      <c r="J72" s="72"/>
      <c r="K72" s="73" t="str">
        <f t="shared" si="28"/>
        <v/>
      </c>
      <c r="L72" s="74" t="str">
        <f t="shared" si="29"/>
        <v/>
      </c>
      <c r="M72" s="75" t="str">
        <f t="shared" si="30"/>
        <v/>
      </c>
      <c r="N72" s="73" t="str">
        <f t="shared" si="31"/>
        <v/>
      </c>
      <c r="O72" s="76" t="s">
        <v>83</v>
      </c>
      <c r="P72" s="77"/>
      <c r="Q72" s="77"/>
      <c r="R72" s="77"/>
      <c r="S72" s="77"/>
      <c r="T72" s="77"/>
    </row>
    <row r="73" spans="1:20" s="66" customFormat="1" ht="13.5" customHeight="1" x14ac:dyDescent="0.25">
      <c r="A73" s="117"/>
      <c r="B73" s="118"/>
      <c r="C73" s="118"/>
      <c r="D73" s="118"/>
      <c r="E73" s="118"/>
      <c r="F73" s="119"/>
      <c r="G73" s="72"/>
      <c r="H73" s="72"/>
      <c r="I73" s="72"/>
      <c r="J73" s="72"/>
      <c r="K73" s="73" t="str">
        <f t="shared" si="28"/>
        <v/>
      </c>
      <c r="L73" s="74" t="str">
        <f t="shared" si="29"/>
        <v/>
      </c>
      <c r="M73" s="75" t="str">
        <f t="shared" si="30"/>
        <v/>
      </c>
      <c r="N73" s="73" t="str">
        <f t="shared" si="31"/>
        <v/>
      </c>
      <c r="O73" s="76" t="s">
        <v>83</v>
      </c>
      <c r="P73" s="77"/>
      <c r="Q73" s="77"/>
      <c r="R73" s="77"/>
      <c r="S73" s="77"/>
      <c r="T73" s="77"/>
    </row>
    <row r="74" spans="1:20" s="66" customFormat="1" ht="13.5" customHeight="1" x14ac:dyDescent="0.25">
      <c r="A74" s="117"/>
      <c r="B74" s="118"/>
      <c r="C74" s="118"/>
      <c r="D74" s="118"/>
      <c r="E74" s="118"/>
      <c r="F74" s="119"/>
      <c r="G74" s="72"/>
      <c r="H74" s="72"/>
      <c r="I74" s="72"/>
      <c r="J74" s="72"/>
      <c r="K74" s="73" t="str">
        <f t="shared" si="28"/>
        <v/>
      </c>
      <c r="L74" s="74" t="str">
        <f t="shared" si="29"/>
        <v/>
      </c>
      <c r="M74" s="75" t="str">
        <f t="shared" si="30"/>
        <v/>
      </c>
      <c r="N74" s="73" t="str">
        <f t="shared" si="31"/>
        <v/>
      </c>
      <c r="O74" s="76" t="s">
        <v>83</v>
      </c>
      <c r="P74" s="77"/>
      <c r="Q74" s="77"/>
      <c r="R74" s="77"/>
      <c r="S74" s="77"/>
      <c r="T74" s="77"/>
    </row>
    <row r="75" spans="1:20" s="66" customFormat="1" ht="13.5" customHeight="1" x14ac:dyDescent="0.25">
      <c r="A75" s="120"/>
      <c r="B75" s="121"/>
      <c r="C75" s="121"/>
      <c r="D75" s="121"/>
      <c r="E75" s="121"/>
      <c r="F75" s="122"/>
      <c r="G75" s="72"/>
      <c r="H75" s="72"/>
      <c r="I75" s="72"/>
      <c r="J75" s="72"/>
      <c r="K75" s="73" t="str">
        <f t="shared" si="28"/>
        <v/>
      </c>
      <c r="L75" s="74" t="str">
        <f t="shared" si="29"/>
        <v/>
      </c>
      <c r="M75" s="75" t="str">
        <f t="shared" si="30"/>
        <v/>
      </c>
      <c r="N75" s="73" t="str">
        <f t="shared" si="31"/>
        <v/>
      </c>
      <c r="O75" s="76" t="s">
        <v>83</v>
      </c>
      <c r="P75" s="77"/>
      <c r="Q75" s="77"/>
      <c r="R75" s="77"/>
      <c r="S75" s="77"/>
      <c r="T75" s="77"/>
    </row>
    <row r="76" spans="1:20" s="66" customFormat="1" ht="13.5" customHeight="1" x14ac:dyDescent="0.25">
      <c r="A76" s="117"/>
      <c r="B76" s="118"/>
      <c r="C76" s="118"/>
      <c r="D76" s="118"/>
      <c r="E76" s="118"/>
      <c r="F76" s="119"/>
      <c r="G76" s="72"/>
      <c r="H76" s="72"/>
      <c r="I76" s="72"/>
      <c r="J76" s="72"/>
      <c r="K76" s="73" t="str">
        <f t="shared" si="28"/>
        <v/>
      </c>
      <c r="L76" s="74" t="str">
        <f t="shared" si="29"/>
        <v/>
      </c>
      <c r="M76" s="75" t="str">
        <f t="shared" si="30"/>
        <v/>
      </c>
      <c r="N76" s="73" t="str">
        <f t="shared" si="31"/>
        <v/>
      </c>
      <c r="O76" s="76" t="s">
        <v>83</v>
      </c>
      <c r="P76" s="77"/>
      <c r="Q76" s="77"/>
      <c r="R76" s="77"/>
      <c r="S76" s="77"/>
      <c r="T76" s="77"/>
    </row>
    <row r="77" spans="1:20" s="66" customFormat="1" ht="13.5" customHeight="1" x14ac:dyDescent="0.25">
      <c r="A77" s="117"/>
      <c r="B77" s="118"/>
      <c r="C77" s="118"/>
      <c r="D77" s="118"/>
      <c r="E77" s="118"/>
      <c r="F77" s="119"/>
      <c r="G77" s="72"/>
      <c r="H77" s="72"/>
      <c r="I77" s="72"/>
      <c r="J77" s="72"/>
      <c r="K77" s="73" t="str">
        <f t="shared" ref="K77:K119" si="32">CONCATENATE(G77,L77)</f>
        <v/>
      </c>
      <c r="L77" s="74" t="str">
        <f t="shared" ref="L77:L119" si="33">IF(OR(ISBLANK(I77),ISBLANK(J77)),IF(OR(G77="ALI",G77="AIE"),"L",IF(ISBLANK(G77),"","A")),IF(G77="EE",IF(J77&gt;=3,IF(I77&gt;=5,"H","A"),IF(J77&gt;=2,IF(I77&gt;=16,"H",IF(I77&lt;=4,"L","A")),IF(I77&lt;=15,"L","A"))),IF(OR(G77="SE",G77="CE"),IF(J77&gt;=4,IF(I77&gt;=6,"H","A"),IF(J77&gt;=2,IF(I77&gt;=20,"H",IF(I77&lt;=5,"L","A")),IF(I77&lt;=19,"L","A"))),IF(OR(G77="ALI",G77="AIE"),IF(J77&gt;=6,IF(I77&gt;=20,"H","A"),IF(J77&gt;=2,IF(I77&gt;=51,"H",IF(I77&lt;=19,"L","A")),IF(I77&lt;=50,"L","A")))))))</f>
        <v/>
      </c>
      <c r="M77" s="75" t="str">
        <f t="shared" ref="M77:M119" si="34">IF(L77="L","Baixa",IF(L77="A","Média",IF(L77="","","Alta")))</f>
        <v/>
      </c>
      <c r="N77" s="73" t="str">
        <f t="shared" ref="N77:N119" si="35">IF(ISBLANK(G77),"",IF(G77="ALI",IF(L77="L",7,IF(L77="A",10,15)),IF(G77="AIE",IF(L77="L",5,IF(L77="A",7,10)),IF(G77="SE",IF(L77="L",4,IF(L77="A",5,7)),IF(OR(G77="EE",G77="CE"),IF(L77="L",3,IF(L77="A",4,6)))))))</f>
        <v/>
      </c>
      <c r="O77" s="76" t="s">
        <v>83</v>
      </c>
      <c r="P77" s="77"/>
      <c r="Q77" s="77"/>
      <c r="R77" s="77"/>
      <c r="S77" s="77"/>
      <c r="T77" s="77"/>
    </row>
    <row r="78" spans="1:20" s="66" customFormat="1" ht="13.5" customHeight="1" x14ac:dyDescent="0.25">
      <c r="A78" s="117"/>
      <c r="B78" s="118"/>
      <c r="C78" s="118"/>
      <c r="D78" s="118"/>
      <c r="E78" s="118"/>
      <c r="F78" s="119"/>
      <c r="G78" s="72"/>
      <c r="H78" s="72"/>
      <c r="I78" s="72"/>
      <c r="J78" s="72"/>
      <c r="K78" s="73" t="str">
        <f t="shared" si="32"/>
        <v/>
      </c>
      <c r="L78" s="74" t="str">
        <f t="shared" si="33"/>
        <v/>
      </c>
      <c r="M78" s="75" t="str">
        <f t="shared" si="34"/>
        <v/>
      </c>
      <c r="N78" s="73" t="str">
        <f t="shared" si="35"/>
        <v/>
      </c>
      <c r="O78" s="76" t="s">
        <v>83</v>
      </c>
      <c r="P78" s="77"/>
      <c r="Q78" s="77"/>
      <c r="R78" s="77"/>
      <c r="S78" s="77"/>
      <c r="T78" s="77"/>
    </row>
    <row r="79" spans="1:20" s="66" customFormat="1" ht="13.5" customHeight="1" x14ac:dyDescent="0.25">
      <c r="A79" s="117"/>
      <c r="B79" s="118"/>
      <c r="C79" s="118"/>
      <c r="D79" s="118"/>
      <c r="E79" s="118"/>
      <c r="F79" s="119"/>
      <c r="G79" s="72"/>
      <c r="H79" s="72"/>
      <c r="I79" s="72"/>
      <c r="J79" s="72"/>
      <c r="K79" s="73" t="str">
        <f t="shared" si="32"/>
        <v/>
      </c>
      <c r="L79" s="74" t="str">
        <f t="shared" si="33"/>
        <v/>
      </c>
      <c r="M79" s="75" t="str">
        <f t="shared" si="34"/>
        <v/>
      </c>
      <c r="N79" s="73" t="str">
        <f t="shared" si="35"/>
        <v/>
      </c>
      <c r="O79" s="76" t="s">
        <v>83</v>
      </c>
      <c r="P79" s="77"/>
      <c r="Q79" s="77"/>
      <c r="R79" s="77"/>
      <c r="S79" s="77"/>
      <c r="T79" s="77"/>
    </row>
    <row r="80" spans="1:20" s="66" customFormat="1" ht="13.5" customHeight="1" x14ac:dyDescent="0.25">
      <c r="A80" s="117"/>
      <c r="B80" s="118"/>
      <c r="C80" s="118"/>
      <c r="D80" s="118"/>
      <c r="E80" s="118"/>
      <c r="F80" s="119"/>
      <c r="G80" s="72"/>
      <c r="H80" s="72"/>
      <c r="I80" s="72"/>
      <c r="J80" s="72"/>
      <c r="K80" s="73" t="str">
        <f t="shared" si="32"/>
        <v/>
      </c>
      <c r="L80" s="74" t="str">
        <f t="shared" si="33"/>
        <v/>
      </c>
      <c r="M80" s="75" t="str">
        <f t="shared" si="34"/>
        <v/>
      </c>
      <c r="N80" s="73" t="str">
        <f t="shared" si="35"/>
        <v/>
      </c>
      <c r="O80" s="76" t="s">
        <v>83</v>
      </c>
      <c r="P80" s="77"/>
      <c r="Q80" s="77"/>
      <c r="R80" s="77"/>
      <c r="S80" s="77"/>
      <c r="T80" s="77"/>
    </row>
    <row r="81" spans="1:20" s="66" customFormat="1" ht="13.5" customHeight="1" x14ac:dyDescent="0.25">
      <c r="A81" s="123"/>
      <c r="B81" s="124"/>
      <c r="C81" s="124"/>
      <c r="D81" s="124"/>
      <c r="E81" s="124"/>
      <c r="F81" s="125"/>
      <c r="G81" s="72"/>
      <c r="H81" s="72"/>
      <c r="I81" s="72"/>
      <c r="J81" s="72"/>
      <c r="K81" s="73" t="str">
        <f t="shared" si="32"/>
        <v/>
      </c>
      <c r="L81" s="74" t="str">
        <f t="shared" si="33"/>
        <v/>
      </c>
      <c r="M81" s="75" t="str">
        <f t="shared" si="34"/>
        <v/>
      </c>
      <c r="N81" s="73" t="str">
        <f t="shared" si="35"/>
        <v/>
      </c>
      <c r="O81" s="76" t="s">
        <v>83</v>
      </c>
      <c r="P81" s="77"/>
      <c r="Q81" s="77"/>
      <c r="R81" s="77"/>
      <c r="S81" s="77"/>
      <c r="T81" s="77"/>
    </row>
    <row r="82" spans="1:20" s="66" customFormat="1" ht="13.5" customHeight="1" x14ac:dyDescent="0.25">
      <c r="A82" s="123"/>
      <c r="B82" s="124"/>
      <c r="C82" s="124"/>
      <c r="D82" s="124"/>
      <c r="E82" s="124"/>
      <c r="F82" s="125"/>
      <c r="G82" s="72"/>
      <c r="H82" s="72"/>
      <c r="I82" s="72"/>
      <c r="J82" s="72"/>
      <c r="K82" s="73" t="str">
        <f t="shared" si="32"/>
        <v/>
      </c>
      <c r="L82" s="74" t="str">
        <f t="shared" si="33"/>
        <v/>
      </c>
      <c r="M82" s="75" t="str">
        <f t="shared" si="34"/>
        <v/>
      </c>
      <c r="N82" s="73" t="str">
        <f t="shared" si="35"/>
        <v/>
      </c>
      <c r="O82" s="76" t="s">
        <v>83</v>
      </c>
      <c r="P82" s="77"/>
      <c r="Q82" s="77"/>
      <c r="R82" s="77"/>
      <c r="S82" s="77"/>
      <c r="T82" s="77"/>
    </row>
    <row r="83" spans="1:20" s="66" customFormat="1" ht="13.5" customHeight="1" x14ac:dyDescent="0.25">
      <c r="A83" s="117"/>
      <c r="B83" s="118"/>
      <c r="C83" s="118"/>
      <c r="D83" s="118"/>
      <c r="E83" s="118"/>
      <c r="F83" s="119"/>
      <c r="G83" s="72"/>
      <c r="H83" s="72"/>
      <c r="I83" s="72"/>
      <c r="J83" s="72"/>
      <c r="K83" s="73" t="str">
        <f t="shared" si="32"/>
        <v/>
      </c>
      <c r="L83" s="74" t="str">
        <f t="shared" si="33"/>
        <v/>
      </c>
      <c r="M83" s="75" t="str">
        <f t="shared" si="34"/>
        <v/>
      </c>
      <c r="N83" s="73" t="str">
        <f t="shared" si="35"/>
        <v/>
      </c>
      <c r="O83" s="76" t="s">
        <v>83</v>
      </c>
      <c r="P83" s="77"/>
      <c r="Q83" s="77"/>
      <c r="R83" s="77"/>
      <c r="S83" s="77"/>
      <c r="T83" s="77"/>
    </row>
    <row r="84" spans="1:20" s="66" customFormat="1" ht="13.5" customHeight="1" x14ac:dyDescent="0.25">
      <c r="A84" s="117"/>
      <c r="B84" s="118"/>
      <c r="C84" s="118"/>
      <c r="D84" s="118"/>
      <c r="E84" s="118"/>
      <c r="F84" s="119"/>
      <c r="G84" s="72"/>
      <c r="H84" s="72"/>
      <c r="I84" s="72"/>
      <c r="J84" s="72"/>
      <c r="K84" s="73" t="str">
        <f t="shared" si="32"/>
        <v/>
      </c>
      <c r="L84" s="74" t="str">
        <f t="shared" si="33"/>
        <v/>
      </c>
      <c r="M84" s="75" t="str">
        <f t="shared" si="34"/>
        <v/>
      </c>
      <c r="N84" s="73" t="str">
        <f t="shared" si="35"/>
        <v/>
      </c>
      <c r="O84" s="76" t="s">
        <v>83</v>
      </c>
      <c r="P84" s="77"/>
      <c r="Q84" s="77"/>
      <c r="R84" s="77"/>
      <c r="S84" s="77"/>
      <c r="T84" s="77"/>
    </row>
    <row r="85" spans="1:20" s="66" customFormat="1" ht="13.5" customHeight="1" x14ac:dyDescent="0.25">
      <c r="A85" s="117"/>
      <c r="B85" s="118"/>
      <c r="C85" s="118"/>
      <c r="D85" s="118"/>
      <c r="E85" s="118"/>
      <c r="F85" s="119"/>
      <c r="G85" s="72"/>
      <c r="H85" s="72"/>
      <c r="I85" s="72"/>
      <c r="J85" s="72"/>
      <c r="K85" s="73" t="str">
        <f t="shared" si="32"/>
        <v/>
      </c>
      <c r="L85" s="74" t="str">
        <f t="shared" si="33"/>
        <v/>
      </c>
      <c r="M85" s="75" t="str">
        <f t="shared" si="34"/>
        <v/>
      </c>
      <c r="N85" s="73" t="str">
        <f t="shared" si="35"/>
        <v/>
      </c>
      <c r="O85" s="76" t="s">
        <v>83</v>
      </c>
      <c r="P85" s="77"/>
      <c r="Q85" s="77"/>
      <c r="R85" s="77"/>
      <c r="S85" s="77"/>
      <c r="T85" s="77"/>
    </row>
    <row r="86" spans="1:20" s="66" customFormat="1" ht="13.5" customHeight="1" x14ac:dyDescent="0.25">
      <c r="A86" s="117"/>
      <c r="B86" s="118"/>
      <c r="C86" s="118"/>
      <c r="D86" s="118"/>
      <c r="E86" s="118"/>
      <c r="F86" s="119"/>
      <c r="G86" s="72"/>
      <c r="H86" s="72"/>
      <c r="I86" s="72"/>
      <c r="J86" s="72"/>
      <c r="K86" s="73" t="str">
        <f t="shared" ref="K86:K90" si="36">CONCATENATE(G86,L86)</f>
        <v/>
      </c>
      <c r="L86" s="74" t="str">
        <f t="shared" ref="L86:L90" si="37">IF(OR(ISBLANK(I86),ISBLANK(J86)),IF(OR(G86="ALI",G86="AIE"),"L",IF(ISBLANK(G86),"","A")),IF(G86="EE",IF(J86&gt;=3,IF(I86&gt;=5,"H","A"),IF(J86&gt;=2,IF(I86&gt;=16,"H",IF(I86&lt;=4,"L","A")),IF(I86&lt;=15,"L","A"))),IF(OR(G86="SE",G86="CE"),IF(J86&gt;=4,IF(I86&gt;=6,"H","A"),IF(J86&gt;=2,IF(I86&gt;=20,"H",IF(I86&lt;=5,"L","A")),IF(I86&lt;=19,"L","A"))),IF(OR(G86="ALI",G86="AIE"),IF(J86&gt;=6,IF(I86&gt;=20,"H","A"),IF(J86&gt;=2,IF(I86&gt;=51,"H",IF(I86&lt;=19,"L","A")),IF(I86&lt;=50,"L","A")))))))</f>
        <v/>
      </c>
      <c r="M86" s="75" t="str">
        <f t="shared" ref="M86:M90" si="38">IF(L86="L","Baixa",IF(L86="A","Média",IF(L86="","","Alta")))</f>
        <v/>
      </c>
      <c r="N86" s="73" t="str">
        <f t="shared" ref="N86:N90" si="39">IF(ISBLANK(G86),"",IF(G86="ALI",IF(L86="L",7,IF(L86="A",10,15)),IF(G86="AIE",IF(L86="L",5,IF(L86="A",7,10)),IF(G86="SE",IF(L86="L",4,IF(L86="A",5,7)),IF(OR(G86="EE",G86="CE"),IF(L86="L",3,IF(L86="A",4,6)))))))</f>
        <v/>
      </c>
      <c r="O86" s="76" t="s">
        <v>83</v>
      </c>
      <c r="P86" s="78"/>
      <c r="Q86" s="78"/>
      <c r="R86" s="78"/>
      <c r="S86" s="78"/>
      <c r="T86" s="78"/>
    </row>
    <row r="87" spans="1:20" s="66" customFormat="1" ht="13.5" customHeight="1" x14ac:dyDescent="0.25">
      <c r="A87" s="117"/>
      <c r="B87" s="118"/>
      <c r="C87" s="118"/>
      <c r="D87" s="118"/>
      <c r="E87" s="118"/>
      <c r="F87" s="119"/>
      <c r="G87" s="72"/>
      <c r="H87" s="72"/>
      <c r="I87" s="72"/>
      <c r="J87" s="72"/>
      <c r="K87" s="73" t="str">
        <f t="shared" si="36"/>
        <v/>
      </c>
      <c r="L87" s="74" t="str">
        <f t="shared" si="37"/>
        <v/>
      </c>
      <c r="M87" s="75" t="str">
        <f t="shared" si="38"/>
        <v/>
      </c>
      <c r="N87" s="73" t="str">
        <f t="shared" si="39"/>
        <v/>
      </c>
      <c r="O87" s="76" t="s">
        <v>83</v>
      </c>
      <c r="P87" s="78"/>
      <c r="Q87" s="78"/>
      <c r="R87" s="78"/>
      <c r="S87" s="78"/>
      <c r="T87" s="78"/>
    </row>
    <row r="88" spans="1:20" s="66" customFormat="1" ht="13.5" customHeight="1" x14ac:dyDescent="0.25">
      <c r="A88" s="117"/>
      <c r="B88" s="118"/>
      <c r="C88" s="118"/>
      <c r="D88" s="118"/>
      <c r="E88" s="118"/>
      <c r="F88" s="119"/>
      <c r="G88" s="72"/>
      <c r="H88" s="72"/>
      <c r="I88" s="72"/>
      <c r="J88" s="72"/>
      <c r="K88" s="73" t="str">
        <f t="shared" si="36"/>
        <v/>
      </c>
      <c r="L88" s="74" t="str">
        <f t="shared" si="37"/>
        <v/>
      </c>
      <c r="M88" s="75" t="str">
        <f t="shared" si="38"/>
        <v/>
      </c>
      <c r="N88" s="73" t="str">
        <f t="shared" si="39"/>
        <v/>
      </c>
      <c r="O88" s="76" t="s">
        <v>83</v>
      </c>
      <c r="P88" s="78"/>
      <c r="Q88" s="78"/>
      <c r="R88" s="78"/>
      <c r="S88" s="78"/>
      <c r="T88" s="78"/>
    </row>
    <row r="89" spans="1:20" s="66" customFormat="1" ht="13.5" customHeight="1" x14ac:dyDescent="0.25">
      <c r="A89" s="117"/>
      <c r="B89" s="118"/>
      <c r="C89" s="118"/>
      <c r="D89" s="118"/>
      <c r="E89" s="118"/>
      <c r="F89" s="119"/>
      <c r="G89" s="72"/>
      <c r="H89" s="72"/>
      <c r="I89" s="72"/>
      <c r="J89" s="72"/>
      <c r="K89" s="73" t="str">
        <f t="shared" si="36"/>
        <v/>
      </c>
      <c r="L89" s="74" t="str">
        <f t="shared" si="37"/>
        <v/>
      </c>
      <c r="M89" s="75" t="str">
        <f t="shared" si="38"/>
        <v/>
      </c>
      <c r="N89" s="73" t="str">
        <f t="shared" si="39"/>
        <v/>
      </c>
      <c r="O89" s="76" t="s">
        <v>83</v>
      </c>
      <c r="P89" s="78"/>
      <c r="Q89" s="78"/>
      <c r="R89" s="78"/>
      <c r="S89" s="78"/>
      <c r="T89" s="78"/>
    </row>
    <row r="90" spans="1:20" s="66" customFormat="1" ht="13.5" customHeight="1" x14ac:dyDescent="0.25">
      <c r="A90" s="117"/>
      <c r="B90" s="118"/>
      <c r="C90" s="118"/>
      <c r="D90" s="118"/>
      <c r="E90" s="118"/>
      <c r="F90" s="119"/>
      <c r="G90" s="72"/>
      <c r="H90" s="72"/>
      <c r="I90" s="72"/>
      <c r="J90" s="72"/>
      <c r="K90" s="73" t="str">
        <f t="shared" si="36"/>
        <v/>
      </c>
      <c r="L90" s="74" t="str">
        <f t="shared" si="37"/>
        <v/>
      </c>
      <c r="M90" s="75" t="str">
        <f t="shared" si="38"/>
        <v/>
      </c>
      <c r="N90" s="73" t="str">
        <f t="shared" si="39"/>
        <v/>
      </c>
      <c r="O90" s="76" t="s">
        <v>83</v>
      </c>
      <c r="P90" s="78"/>
      <c r="Q90" s="78"/>
      <c r="R90" s="78"/>
      <c r="S90" s="78"/>
      <c r="T90" s="78"/>
    </row>
    <row r="91" spans="1:20" s="66" customFormat="1" ht="13.5" customHeight="1" x14ac:dyDescent="0.25">
      <c r="A91" s="120"/>
      <c r="B91" s="121"/>
      <c r="C91" s="121"/>
      <c r="D91" s="121"/>
      <c r="E91" s="121"/>
      <c r="F91" s="122"/>
      <c r="G91" s="72"/>
      <c r="H91" s="72"/>
      <c r="I91" s="72"/>
      <c r="J91" s="72"/>
      <c r="K91" s="73" t="str">
        <f t="shared" si="32"/>
        <v/>
      </c>
      <c r="L91" s="74" t="str">
        <f t="shared" si="33"/>
        <v/>
      </c>
      <c r="M91" s="75" t="str">
        <f t="shared" si="34"/>
        <v/>
      </c>
      <c r="N91" s="73" t="str">
        <f t="shared" si="35"/>
        <v/>
      </c>
      <c r="O91" s="76" t="s">
        <v>83</v>
      </c>
      <c r="P91" s="77"/>
      <c r="Q91" s="77"/>
      <c r="R91" s="77"/>
      <c r="S91" s="77"/>
      <c r="T91" s="77"/>
    </row>
    <row r="92" spans="1:20" s="66" customFormat="1" ht="13.5" customHeight="1" x14ac:dyDescent="0.25">
      <c r="A92" s="117"/>
      <c r="B92" s="118"/>
      <c r="C92" s="118"/>
      <c r="D92" s="118"/>
      <c r="E92" s="118"/>
      <c r="F92" s="119"/>
      <c r="G92" s="72"/>
      <c r="H92" s="72"/>
      <c r="I92" s="72"/>
      <c r="J92" s="72"/>
      <c r="K92" s="73" t="str">
        <f t="shared" si="32"/>
        <v/>
      </c>
      <c r="L92" s="74" t="str">
        <f t="shared" si="33"/>
        <v/>
      </c>
      <c r="M92" s="75" t="str">
        <f t="shared" si="34"/>
        <v/>
      </c>
      <c r="N92" s="73" t="str">
        <f t="shared" si="35"/>
        <v/>
      </c>
      <c r="O92" s="76" t="s">
        <v>83</v>
      </c>
      <c r="P92" s="77"/>
      <c r="Q92" s="77"/>
      <c r="R92" s="77"/>
      <c r="S92" s="77"/>
      <c r="T92" s="77"/>
    </row>
    <row r="93" spans="1:20" s="66" customFormat="1" ht="13.5" customHeight="1" x14ac:dyDescent="0.25">
      <c r="A93" s="117"/>
      <c r="B93" s="118"/>
      <c r="C93" s="118"/>
      <c r="D93" s="118"/>
      <c r="E93" s="118"/>
      <c r="F93" s="119"/>
      <c r="G93" s="72"/>
      <c r="H93" s="72"/>
      <c r="I93" s="72"/>
      <c r="J93" s="72"/>
      <c r="K93" s="73" t="str">
        <f t="shared" si="32"/>
        <v/>
      </c>
      <c r="L93" s="74" t="str">
        <f t="shared" si="33"/>
        <v/>
      </c>
      <c r="M93" s="75" t="str">
        <f t="shared" si="34"/>
        <v/>
      </c>
      <c r="N93" s="73" t="str">
        <f t="shared" si="35"/>
        <v/>
      </c>
      <c r="O93" s="76" t="s">
        <v>83</v>
      </c>
      <c r="P93" s="77"/>
      <c r="Q93" s="77"/>
      <c r="R93" s="77"/>
      <c r="S93" s="77"/>
      <c r="T93" s="77"/>
    </row>
    <row r="94" spans="1:20" s="66" customFormat="1" ht="13.5" customHeight="1" x14ac:dyDescent="0.25">
      <c r="A94" s="117"/>
      <c r="B94" s="118"/>
      <c r="C94" s="118"/>
      <c r="D94" s="118"/>
      <c r="E94" s="118"/>
      <c r="F94" s="119"/>
      <c r="G94" s="72"/>
      <c r="H94" s="72"/>
      <c r="I94" s="72"/>
      <c r="J94" s="72"/>
      <c r="K94" s="73" t="str">
        <f t="shared" si="32"/>
        <v/>
      </c>
      <c r="L94" s="74" t="str">
        <f t="shared" si="33"/>
        <v/>
      </c>
      <c r="M94" s="75" t="str">
        <f t="shared" si="34"/>
        <v/>
      </c>
      <c r="N94" s="73" t="str">
        <f t="shared" si="35"/>
        <v/>
      </c>
      <c r="O94" s="76" t="s">
        <v>83</v>
      </c>
      <c r="P94" s="77"/>
      <c r="Q94" s="77"/>
      <c r="R94" s="77"/>
      <c r="S94" s="77"/>
      <c r="T94" s="77"/>
    </row>
    <row r="95" spans="1:20" s="66" customFormat="1" ht="13.5" customHeight="1" x14ac:dyDescent="0.25">
      <c r="A95" s="117"/>
      <c r="B95" s="118"/>
      <c r="C95" s="118"/>
      <c r="D95" s="118"/>
      <c r="E95" s="118"/>
      <c r="F95" s="119"/>
      <c r="G95" s="72"/>
      <c r="H95" s="72"/>
      <c r="I95" s="72"/>
      <c r="J95" s="72"/>
      <c r="K95" s="73" t="str">
        <f t="shared" si="32"/>
        <v/>
      </c>
      <c r="L95" s="74" t="str">
        <f t="shared" si="33"/>
        <v/>
      </c>
      <c r="M95" s="75" t="str">
        <f t="shared" si="34"/>
        <v/>
      </c>
      <c r="N95" s="73" t="str">
        <f t="shared" si="35"/>
        <v/>
      </c>
      <c r="O95" s="76" t="s">
        <v>83</v>
      </c>
      <c r="P95" s="77"/>
      <c r="Q95" s="77"/>
      <c r="R95" s="77"/>
      <c r="S95" s="77"/>
      <c r="T95" s="77"/>
    </row>
    <row r="96" spans="1:20" s="66" customFormat="1" ht="13.5" customHeight="1" x14ac:dyDescent="0.25">
      <c r="A96" s="120"/>
      <c r="B96" s="121"/>
      <c r="C96" s="121"/>
      <c r="D96" s="121"/>
      <c r="E96" s="121"/>
      <c r="F96" s="122"/>
      <c r="G96" s="72"/>
      <c r="H96" s="72"/>
      <c r="I96" s="72"/>
      <c r="J96" s="72"/>
      <c r="K96" s="73" t="str">
        <f t="shared" si="32"/>
        <v/>
      </c>
      <c r="L96" s="74" t="str">
        <f t="shared" si="33"/>
        <v/>
      </c>
      <c r="M96" s="75" t="str">
        <f t="shared" si="34"/>
        <v/>
      </c>
      <c r="N96" s="73" t="str">
        <f t="shared" si="35"/>
        <v/>
      </c>
      <c r="O96" s="76" t="s">
        <v>83</v>
      </c>
      <c r="P96" s="77"/>
      <c r="Q96" s="77"/>
      <c r="R96" s="77"/>
      <c r="S96" s="77"/>
      <c r="T96" s="77"/>
    </row>
    <row r="97" spans="1:20" s="66" customFormat="1" ht="13.5" customHeight="1" x14ac:dyDescent="0.25">
      <c r="A97" s="117"/>
      <c r="B97" s="118"/>
      <c r="C97" s="118"/>
      <c r="D97" s="118"/>
      <c r="E97" s="118"/>
      <c r="F97" s="119"/>
      <c r="G97" s="72"/>
      <c r="H97" s="72"/>
      <c r="I97" s="72"/>
      <c r="J97" s="72"/>
      <c r="K97" s="73" t="str">
        <f t="shared" si="32"/>
        <v/>
      </c>
      <c r="L97" s="74" t="str">
        <f t="shared" si="33"/>
        <v/>
      </c>
      <c r="M97" s="75" t="str">
        <f t="shared" si="34"/>
        <v/>
      </c>
      <c r="N97" s="73" t="str">
        <f t="shared" si="35"/>
        <v/>
      </c>
      <c r="O97" s="76" t="s">
        <v>83</v>
      </c>
      <c r="P97" s="77"/>
      <c r="Q97" s="77"/>
      <c r="R97" s="77"/>
      <c r="S97" s="77"/>
      <c r="T97" s="77"/>
    </row>
    <row r="98" spans="1:20" s="66" customFormat="1" ht="13.5" customHeight="1" x14ac:dyDescent="0.25">
      <c r="A98" s="117"/>
      <c r="B98" s="118"/>
      <c r="C98" s="118"/>
      <c r="D98" s="118"/>
      <c r="E98" s="118"/>
      <c r="F98" s="119"/>
      <c r="G98" s="72"/>
      <c r="H98" s="72"/>
      <c r="I98" s="72"/>
      <c r="J98" s="72"/>
      <c r="K98" s="73" t="str">
        <f t="shared" si="32"/>
        <v/>
      </c>
      <c r="L98" s="74" t="str">
        <f t="shared" si="33"/>
        <v/>
      </c>
      <c r="M98" s="75" t="str">
        <f t="shared" si="34"/>
        <v/>
      </c>
      <c r="N98" s="73" t="str">
        <f t="shared" si="35"/>
        <v/>
      </c>
      <c r="O98" s="76" t="s">
        <v>83</v>
      </c>
      <c r="P98" s="77"/>
      <c r="Q98" s="77"/>
      <c r="R98" s="77"/>
      <c r="S98" s="77"/>
      <c r="T98" s="77"/>
    </row>
    <row r="99" spans="1:20" s="66" customFormat="1" ht="13.5" customHeight="1" x14ac:dyDescent="0.25">
      <c r="A99" s="120"/>
      <c r="B99" s="121"/>
      <c r="C99" s="121"/>
      <c r="D99" s="121"/>
      <c r="E99" s="121"/>
      <c r="F99" s="122"/>
      <c r="G99" s="72"/>
      <c r="H99" s="72"/>
      <c r="I99" s="72"/>
      <c r="J99" s="72"/>
      <c r="K99" s="73" t="str">
        <f t="shared" si="32"/>
        <v/>
      </c>
      <c r="L99" s="74" t="str">
        <f t="shared" si="33"/>
        <v/>
      </c>
      <c r="M99" s="75" t="str">
        <f t="shared" si="34"/>
        <v/>
      </c>
      <c r="N99" s="73" t="str">
        <f t="shared" si="35"/>
        <v/>
      </c>
      <c r="O99" s="76" t="s">
        <v>83</v>
      </c>
      <c r="P99" s="77"/>
      <c r="Q99" s="77"/>
      <c r="R99" s="77"/>
      <c r="S99" s="77"/>
      <c r="T99" s="77"/>
    </row>
    <row r="100" spans="1:20" s="66" customFormat="1" ht="13.5" customHeight="1" x14ac:dyDescent="0.25">
      <c r="A100" s="117"/>
      <c r="B100" s="118"/>
      <c r="C100" s="118"/>
      <c r="D100" s="118"/>
      <c r="E100" s="118"/>
      <c r="F100" s="119"/>
      <c r="G100" s="72"/>
      <c r="H100" s="72"/>
      <c r="I100" s="72"/>
      <c r="J100" s="72"/>
      <c r="K100" s="73" t="str">
        <f t="shared" si="32"/>
        <v/>
      </c>
      <c r="L100" s="74" t="str">
        <f t="shared" si="33"/>
        <v/>
      </c>
      <c r="M100" s="75" t="str">
        <f t="shared" si="34"/>
        <v/>
      </c>
      <c r="N100" s="73" t="str">
        <f t="shared" si="35"/>
        <v/>
      </c>
      <c r="O100" s="76" t="s">
        <v>83</v>
      </c>
      <c r="P100" s="77"/>
      <c r="Q100" s="77"/>
      <c r="R100" s="77"/>
      <c r="S100" s="77"/>
      <c r="T100" s="77"/>
    </row>
    <row r="101" spans="1:20" s="66" customFormat="1" ht="13.5" customHeight="1" x14ac:dyDescent="0.25">
      <c r="A101" s="117"/>
      <c r="B101" s="118"/>
      <c r="C101" s="118"/>
      <c r="D101" s="118"/>
      <c r="E101" s="118"/>
      <c r="F101" s="119"/>
      <c r="G101" s="72"/>
      <c r="H101" s="72"/>
      <c r="I101" s="72"/>
      <c r="J101" s="72"/>
      <c r="K101" s="73" t="str">
        <f t="shared" ref="K101:K107" si="40">CONCATENATE(G101,L101)</f>
        <v/>
      </c>
      <c r="L101" s="74" t="str">
        <f t="shared" ref="L101:L107" si="41">IF(OR(ISBLANK(I101),ISBLANK(J101)),IF(OR(G101="ALI",G101="AIE"),"L",IF(ISBLANK(G101),"","A")),IF(G101="EE",IF(J101&gt;=3,IF(I101&gt;=5,"H","A"),IF(J101&gt;=2,IF(I101&gt;=16,"H",IF(I101&lt;=4,"L","A")),IF(I101&lt;=15,"L","A"))),IF(OR(G101="SE",G101="CE"),IF(J101&gt;=4,IF(I101&gt;=6,"H","A"),IF(J101&gt;=2,IF(I101&gt;=20,"H",IF(I101&lt;=5,"L","A")),IF(I101&lt;=19,"L","A"))),IF(OR(G101="ALI",G101="AIE"),IF(J101&gt;=6,IF(I101&gt;=20,"H","A"),IF(J101&gt;=2,IF(I101&gt;=51,"H",IF(I101&lt;=19,"L","A")),IF(I101&lt;=50,"L","A")))))))</f>
        <v/>
      </c>
      <c r="M101" s="75" t="str">
        <f t="shared" ref="M101:M107" si="42">IF(L101="L","Baixa",IF(L101="A","Média",IF(L101="","","Alta")))</f>
        <v/>
      </c>
      <c r="N101" s="73" t="str">
        <f t="shared" ref="N101:N107" si="43">IF(ISBLANK(G101),"",IF(G101="ALI",IF(L101="L",7,IF(L101="A",10,15)),IF(G101="AIE",IF(L101="L",5,IF(L101="A",7,10)),IF(G101="SE",IF(L101="L",4,IF(L101="A",5,7)),IF(OR(G101="EE",G101="CE"),IF(L101="L",3,IF(L101="A",4,6)))))))</f>
        <v/>
      </c>
      <c r="O101" s="76" t="s">
        <v>83</v>
      </c>
      <c r="P101" s="78"/>
      <c r="Q101" s="78"/>
      <c r="R101" s="78"/>
      <c r="S101" s="78"/>
      <c r="T101" s="78"/>
    </row>
    <row r="102" spans="1:20" s="66" customFormat="1" ht="13.5" customHeight="1" x14ac:dyDescent="0.25">
      <c r="A102" s="117"/>
      <c r="B102" s="118"/>
      <c r="C102" s="118"/>
      <c r="D102" s="118"/>
      <c r="E102" s="118"/>
      <c r="F102" s="119"/>
      <c r="G102" s="72"/>
      <c r="H102" s="72"/>
      <c r="I102" s="72"/>
      <c r="J102" s="72"/>
      <c r="K102" s="73" t="str">
        <f t="shared" si="40"/>
        <v/>
      </c>
      <c r="L102" s="74" t="str">
        <f t="shared" si="41"/>
        <v/>
      </c>
      <c r="M102" s="75" t="str">
        <f t="shared" si="42"/>
        <v/>
      </c>
      <c r="N102" s="73" t="str">
        <f t="shared" si="43"/>
        <v/>
      </c>
      <c r="O102" s="76" t="s">
        <v>83</v>
      </c>
      <c r="P102" s="82"/>
      <c r="Q102" s="82"/>
      <c r="R102" s="82"/>
      <c r="S102" s="82"/>
      <c r="T102" s="82"/>
    </row>
    <row r="103" spans="1:20" s="66" customFormat="1" ht="13.5" customHeight="1" x14ac:dyDescent="0.25">
      <c r="A103" s="120"/>
      <c r="B103" s="121"/>
      <c r="C103" s="121"/>
      <c r="D103" s="121"/>
      <c r="E103" s="121"/>
      <c r="F103" s="122"/>
      <c r="G103" s="72"/>
      <c r="H103" s="72"/>
      <c r="I103" s="72"/>
      <c r="J103" s="72"/>
      <c r="K103" s="73" t="str">
        <f t="shared" si="40"/>
        <v/>
      </c>
      <c r="L103" s="74" t="str">
        <f t="shared" si="41"/>
        <v/>
      </c>
      <c r="M103" s="75" t="str">
        <f t="shared" si="42"/>
        <v/>
      </c>
      <c r="N103" s="73" t="str">
        <f t="shared" si="43"/>
        <v/>
      </c>
      <c r="O103" s="76" t="s">
        <v>83</v>
      </c>
      <c r="P103" s="82"/>
      <c r="Q103" s="82"/>
      <c r="R103" s="82"/>
      <c r="S103" s="82"/>
      <c r="T103" s="82"/>
    </row>
    <row r="104" spans="1:20" s="66" customFormat="1" ht="13.5" customHeight="1" x14ac:dyDescent="0.25">
      <c r="A104" s="117"/>
      <c r="B104" s="118"/>
      <c r="C104" s="118"/>
      <c r="D104" s="118"/>
      <c r="E104" s="118"/>
      <c r="F104" s="119"/>
      <c r="G104" s="72"/>
      <c r="H104" s="72"/>
      <c r="I104" s="72"/>
      <c r="J104" s="72"/>
      <c r="K104" s="73" t="str">
        <f t="shared" si="40"/>
        <v/>
      </c>
      <c r="L104" s="74" t="str">
        <f t="shared" si="41"/>
        <v/>
      </c>
      <c r="M104" s="75" t="str">
        <f t="shared" si="42"/>
        <v/>
      </c>
      <c r="N104" s="73" t="str">
        <f t="shared" si="43"/>
        <v/>
      </c>
      <c r="O104" s="76" t="s">
        <v>83</v>
      </c>
      <c r="P104" s="78"/>
      <c r="Q104" s="78"/>
      <c r="R104" s="78"/>
      <c r="S104" s="78"/>
      <c r="T104" s="78"/>
    </row>
    <row r="105" spans="1:20" s="66" customFormat="1" ht="13.5" customHeight="1" x14ac:dyDescent="0.25">
      <c r="A105" s="117"/>
      <c r="B105" s="118"/>
      <c r="C105" s="118"/>
      <c r="D105" s="118"/>
      <c r="E105" s="118"/>
      <c r="F105" s="119"/>
      <c r="G105" s="72"/>
      <c r="H105" s="72"/>
      <c r="I105" s="72"/>
      <c r="J105" s="72"/>
      <c r="K105" s="73" t="str">
        <f t="shared" si="40"/>
        <v/>
      </c>
      <c r="L105" s="74" t="str">
        <f t="shared" si="41"/>
        <v/>
      </c>
      <c r="M105" s="75" t="str">
        <f t="shared" si="42"/>
        <v/>
      </c>
      <c r="N105" s="73" t="str">
        <f t="shared" si="43"/>
        <v/>
      </c>
      <c r="O105" s="76" t="s">
        <v>83</v>
      </c>
      <c r="P105" s="78"/>
      <c r="Q105" s="78"/>
      <c r="R105" s="78"/>
      <c r="S105" s="78"/>
      <c r="T105" s="78"/>
    </row>
    <row r="106" spans="1:20" s="66" customFormat="1" ht="13.5" customHeight="1" x14ac:dyDescent="0.25">
      <c r="A106" s="117"/>
      <c r="B106" s="118"/>
      <c r="C106" s="118"/>
      <c r="D106" s="118"/>
      <c r="E106" s="118"/>
      <c r="F106" s="119"/>
      <c r="G106" s="72"/>
      <c r="H106" s="72"/>
      <c r="I106" s="72"/>
      <c r="J106" s="72"/>
      <c r="K106" s="73" t="str">
        <f t="shared" si="40"/>
        <v/>
      </c>
      <c r="L106" s="74" t="str">
        <f t="shared" si="41"/>
        <v/>
      </c>
      <c r="M106" s="75" t="str">
        <f t="shared" si="42"/>
        <v/>
      </c>
      <c r="N106" s="73" t="str">
        <f t="shared" si="43"/>
        <v/>
      </c>
      <c r="O106" s="76" t="s">
        <v>83</v>
      </c>
      <c r="P106" s="78"/>
      <c r="Q106" s="78"/>
      <c r="R106" s="78"/>
      <c r="S106" s="78"/>
      <c r="T106" s="78"/>
    </row>
    <row r="107" spans="1:20" s="66" customFormat="1" ht="13.5" customHeight="1" x14ac:dyDescent="0.25">
      <c r="A107" s="117"/>
      <c r="B107" s="118"/>
      <c r="C107" s="118"/>
      <c r="D107" s="118"/>
      <c r="E107" s="118"/>
      <c r="F107" s="119"/>
      <c r="G107" s="72"/>
      <c r="H107" s="72"/>
      <c r="I107" s="72"/>
      <c r="J107" s="72"/>
      <c r="K107" s="73" t="str">
        <f t="shared" si="40"/>
        <v/>
      </c>
      <c r="L107" s="74" t="str">
        <f t="shared" si="41"/>
        <v/>
      </c>
      <c r="M107" s="75" t="str">
        <f t="shared" si="42"/>
        <v/>
      </c>
      <c r="N107" s="73" t="str">
        <f t="shared" si="43"/>
        <v/>
      </c>
      <c r="O107" s="76" t="s">
        <v>83</v>
      </c>
      <c r="P107" s="78"/>
      <c r="Q107" s="78"/>
      <c r="R107" s="78"/>
      <c r="S107" s="78"/>
      <c r="T107" s="78"/>
    </row>
    <row r="108" spans="1:20" s="66" customFormat="1" ht="13.5" customHeight="1" x14ac:dyDescent="0.25">
      <c r="A108" s="120"/>
      <c r="B108" s="121"/>
      <c r="C108" s="121"/>
      <c r="D108" s="121"/>
      <c r="E108" s="121"/>
      <c r="F108" s="122"/>
      <c r="G108" s="72"/>
      <c r="H108" s="72"/>
      <c r="I108" s="72"/>
      <c r="J108" s="72"/>
      <c r="K108" s="73" t="str">
        <f t="shared" ref="K108:K112" si="44">CONCATENATE(G108,L108)</f>
        <v/>
      </c>
      <c r="L108" s="74" t="str">
        <f t="shared" ref="L108:L112" si="45">IF(OR(ISBLANK(I108),ISBLANK(J108)),IF(OR(G108="ALI",G108="AIE"),"L",IF(ISBLANK(G108),"","A")),IF(G108="EE",IF(J108&gt;=3,IF(I108&gt;=5,"H","A"),IF(J108&gt;=2,IF(I108&gt;=16,"H",IF(I108&lt;=4,"L","A")),IF(I108&lt;=15,"L","A"))),IF(OR(G108="SE",G108="CE"),IF(J108&gt;=4,IF(I108&gt;=6,"H","A"),IF(J108&gt;=2,IF(I108&gt;=20,"H",IF(I108&lt;=5,"L","A")),IF(I108&lt;=19,"L","A"))),IF(OR(G108="ALI",G108="AIE"),IF(J108&gt;=6,IF(I108&gt;=20,"H","A"),IF(J108&gt;=2,IF(I108&gt;=51,"H",IF(I108&lt;=19,"L","A")),IF(I108&lt;=50,"L","A")))))))</f>
        <v/>
      </c>
      <c r="M108" s="75" t="str">
        <f t="shared" ref="M108:M112" si="46">IF(L108="L","Baixa",IF(L108="A","Média",IF(L108="","","Alta")))</f>
        <v/>
      </c>
      <c r="N108" s="73" t="str">
        <f t="shared" ref="N108:N112" si="47">IF(ISBLANK(G108),"",IF(G108="ALI",IF(L108="L",7,IF(L108="A",10,15)),IF(G108="AIE",IF(L108="L",5,IF(L108="A",7,10)),IF(G108="SE",IF(L108="L",4,IF(L108="A",5,7)),IF(OR(G108="EE",G108="CE"),IF(L108="L",3,IF(L108="A",4,6)))))))</f>
        <v/>
      </c>
      <c r="O108" s="76" t="s">
        <v>83</v>
      </c>
      <c r="P108" s="78"/>
      <c r="Q108" s="78"/>
      <c r="R108" s="78"/>
      <c r="S108" s="78"/>
      <c r="T108" s="78"/>
    </row>
    <row r="109" spans="1:20" s="66" customFormat="1" ht="13.5" customHeight="1" x14ac:dyDescent="0.25">
      <c r="A109" s="117"/>
      <c r="B109" s="118"/>
      <c r="C109" s="118"/>
      <c r="D109" s="118"/>
      <c r="E109" s="118"/>
      <c r="F109" s="119"/>
      <c r="G109" s="72"/>
      <c r="H109" s="72"/>
      <c r="I109" s="72"/>
      <c r="J109" s="72"/>
      <c r="K109" s="73" t="str">
        <f t="shared" si="44"/>
        <v/>
      </c>
      <c r="L109" s="74" t="str">
        <f t="shared" si="45"/>
        <v/>
      </c>
      <c r="M109" s="75" t="str">
        <f t="shared" si="46"/>
        <v/>
      </c>
      <c r="N109" s="73" t="str">
        <f t="shared" si="47"/>
        <v/>
      </c>
      <c r="O109" s="76" t="s">
        <v>83</v>
      </c>
      <c r="P109" s="78"/>
      <c r="Q109" s="78"/>
      <c r="R109" s="78"/>
      <c r="S109" s="78"/>
      <c r="T109" s="78"/>
    </row>
    <row r="110" spans="1:20" s="66" customFormat="1" ht="13.5" customHeight="1" x14ac:dyDescent="0.25">
      <c r="A110" s="117"/>
      <c r="B110" s="118"/>
      <c r="C110" s="118"/>
      <c r="D110" s="118"/>
      <c r="E110" s="118"/>
      <c r="F110" s="119"/>
      <c r="G110" s="72"/>
      <c r="H110" s="72"/>
      <c r="I110" s="72"/>
      <c r="J110" s="72"/>
      <c r="K110" s="73" t="str">
        <f t="shared" si="44"/>
        <v/>
      </c>
      <c r="L110" s="74" t="str">
        <f t="shared" si="45"/>
        <v/>
      </c>
      <c r="M110" s="75" t="str">
        <f t="shared" si="46"/>
        <v/>
      </c>
      <c r="N110" s="73" t="str">
        <f t="shared" si="47"/>
        <v/>
      </c>
      <c r="O110" s="76" t="s">
        <v>83</v>
      </c>
      <c r="P110" s="78"/>
      <c r="Q110" s="78"/>
      <c r="R110" s="78"/>
      <c r="S110" s="78"/>
      <c r="T110" s="78"/>
    </row>
    <row r="111" spans="1:20" s="66" customFormat="1" ht="13.5" customHeight="1" x14ac:dyDescent="0.25">
      <c r="A111" s="117"/>
      <c r="B111" s="118"/>
      <c r="C111" s="118"/>
      <c r="D111" s="118"/>
      <c r="E111" s="118"/>
      <c r="F111" s="119"/>
      <c r="G111" s="72"/>
      <c r="H111" s="72"/>
      <c r="I111" s="72"/>
      <c r="J111" s="72"/>
      <c r="K111" s="73" t="str">
        <f t="shared" si="44"/>
        <v/>
      </c>
      <c r="L111" s="74" t="str">
        <f t="shared" si="45"/>
        <v/>
      </c>
      <c r="M111" s="75" t="str">
        <f t="shared" si="46"/>
        <v/>
      </c>
      <c r="N111" s="73" t="str">
        <f t="shared" si="47"/>
        <v/>
      </c>
      <c r="O111" s="76" t="s">
        <v>83</v>
      </c>
      <c r="P111" s="78"/>
      <c r="Q111" s="78"/>
      <c r="R111" s="78"/>
      <c r="S111" s="78"/>
      <c r="T111" s="78"/>
    </row>
    <row r="112" spans="1:20" s="66" customFormat="1" ht="13.5" customHeight="1" x14ac:dyDescent="0.25">
      <c r="A112" s="117"/>
      <c r="B112" s="118"/>
      <c r="C112" s="118"/>
      <c r="D112" s="118"/>
      <c r="E112" s="118"/>
      <c r="F112" s="119"/>
      <c r="G112" s="72"/>
      <c r="H112" s="72"/>
      <c r="I112" s="72"/>
      <c r="J112" s="72"/>
      <c r="K112" s="73" t="str">
        <f t="shared" si="44"/>
        <v/>
      </c>
      <c r="L112" s="74" t="str">
        <f t="shared" si="45"/>
        <v/>
      </c>
      <c r="M112" s="75" t="str">
        <f t="shared" si="46"/>
        <v/>
      </c>
      <c r="N112" s="73" t="str">
        <f t="shared" si="47"/>
        <v/>
      </c>
      <c r="O112" s="76" t="s">
        <v>83</v>
      </c>
      <c r="P112" s="78"/>
      <c r="Q112" s="78"/>
      <c r="R112" s="78"/>
      <c r="S112" s="78"/>
      <c r="T112" s="78"/>
    </row>
    <row r="113" spans="1:20" s="66" customFormat="1" ht="13.5" customHeight="1" x14ac:dyDescent="0.25">
      <c r="A113" s="120"/>
      <c r="B113" s="121"/>
      <c r="C113" s="121"/>
      <c r="D113" s="121"/>
      <c r="E113" s="121"/>
      <c r="F113" s="122"/>
      <c r="G113" s="72"/>
      <c r="H113" s="72"/>
      <c r="I113" s="72"/>
      <c r="J113" s="72"/>
      <c r="K113" s="73" t="str">
        <f t="shared" si="32"/>
        <v/>
      </c>
      <c r="L113" s="74" t="str">
        <f t="shared" si="33"/>
        <v/>
      </c>
      <c r="M113" s="75" t="str">
        <f t="shared" si="34"/>
        <v/>
      </c>
      <c r="N113" s="73" t="str">
        <f t="shared" si="35"/>
        <v/>
      </c>
      <c r="O113" s="76" t="s">
        <v>83</v>
      </c>
      <c r="P113" s="77"/>
      <c r="Q113" s="77"/>
      <c r="R113" s="77"/>
      <c r="S113" s="77"/>
      <c r="T113" s="77"/>
    </row>
    <row r="114" spans="1:20" s="66" customFormat="1" ht="13.5" customHeight="1" x14ac:dyDescent="0.25">
      <c r="A114" s="123"/>
      <c r="B114" s="124"/>
      <c r="C114" s="124"/>
      <c r="D114" s="124"/>
      <c r="E114" s="124"/>
      <c r="F114" s="125"/>
      <c r="G114" s="72"/>
      <c r="H114" s="72"/>
      <c r="I114" s="72"/>
      <c r="J114" s="72"/>
      <c r="K114" s="73" t="str">
        <f t="shared" si="32"/>
        <v/>
      </c>
      <c r="L114" s="74" t="str">
        <f t="shared" si="33"/>
        <v/>
      </c>
      <c r="M114" s="75" t="str">
        <f t="shared" si="34"/>
        <v/>
      </c>
      <c r="N114" s="73" t="str">
        <f t="shared" si="35"/>
        <v/>
      </c>
      <c r="O114" s="76" t="s">
        <v>83</v>
      </c>
      <c r="P114" s="77"/>
      <c r="Q114" s="77"/>
      <c r="R114" s="77"/>
      <c r="S114" s="77"/>
      <c r="T114" s="77"/>
    </row>
    <row r="115" spans="1:20" s="66" customFormat="1" ht="13.5" customHeight="1" x14ac:dyDescent="0.25">
      <c r="A115" s="120"/>
      <c r="B115" s="121"/>
      <c r="C115" s="121"/>
      <c r="D115" s="121"/>
      <c r="E115" s="121"/>
      <c r="F115" s="122"/>
      <c r="G115" s="72"/>
      <c r="H115" s="72"/>
      <c r="I115" s="72"/>
      <c r="J115" s="72"/>
      <c r="K115" s="73" t="str">
        <f t="shared" si="32"/>
        <v/>
      </c>
      <c r="L115" s="74" t="str">
        <f t="shared" si="33"/>
        <v/>
      </c>
      <c r="M115" s="75" t="str">
        <f t="shared" si="34"/>
        <v/>
      </c>
      <c r="N115" s="73" t="str">
        <f t="shared" si="35"/>
        <v/>
      </c>
      <c r="O115" s="76" t="s">
        <v>83</v>
      </c>
      <c r="P115" s="77"/>
      <c r="Q115" s="77"/>
      <c r="R115" s="77"/>
      <c r="S115" s="77"/>
      <c r="T115" s="77"/>
    </row>
    <row r="116" spans="1:20" s="66" customFormat="1" ht="13.5" customHeight="1" x14ac:dyDescent="0.25">
      <c r="A116" s="117"/>
      <c r="B116" s="118"/>
      <c r="C116" s="118"/>
      <c r="D116" s="118"/>
      <c r="E116" s="118"/>
      <c r="F116" s="119"/>
      <c r="G116" s="72"/>
      <c r="H116" s="72"/>
      <c r="I116" s="72"/>
      <c r="J116" s="72"/>
      <c r="K116" s="73" t="str">
        <f t="shared" si="32"/>
        <v/>
      </c>
      <c r="L116" s="74" t="str">
        <f t="shared" si="33"/>
        <v/>
      </c>
      <c r="M116" s="75" t="str">
        <f t="shared" si="34"/>
        <v/>
      </c>
      <c r="N116" s="73" t="str">
        <f t="shared" si="35"/>
        <v/>
      </c>
      <c r="O116" s="76" t="s">
        <v>83</v>
      </c>
      <c r="P116" s="77"/>
      <c r="Q116" s="77"/>
      <c r="R116" s="77"/>
      <c r="S116" s="77"/>
      <c r="T116" s="77"/>
    </row>
    <row r="117" spans="1:20" s="66" customFormat="1" ht="13.5" customHeight="1" x14ac:dyDescent="0.25">
      <c r="A117" s="117"/>
      <c r="B117" s="118"/>
      <c r="C117" s="118"/>
      <c r="D117" s="118"/>
      <c r="E117" s="118"/>
      <c r="F117" s="119"/>
      <c r="G117" s="72"/>
      <c r="H117" s="72"/>
      <c r="I117" s="72"/>
      <c r="J117" s="72"/>
      <c r="K117" s="73" t="str">
        <f t="shared" si="32"/>
        <v/>
      </c>
      <c r="L117" s="74" t="str">
        <f t="shared" si="33"/>
        <v/>
      </c>
      <c r="M117" s="75" t="str">
        <f t="shared" si="34"/>
        <v/>
      </c>
      <c r="N117" s="73" t="str">
        <f t="shared" si="35"/>
        <v/>
      </c>
      <c r="O117" s="76" t="s">
        <v>83</v>
      </c>
      <c r="P117" s="77"/>
      <c r="Q117" s="77"/>
      <c r="R117" s="77"/>
      <c r="S117" s="77"/>
      <c r="T117" s="77"/>
    </row>
    <row r="118" spans="1:20" s="66" customFormat="1" ht="13.5" customHeight="1" x14ac:dyDescent="0.25">
      <c r="A118" s="117"/>
      <c r="B118" s="118"/>
      <c r="C118" s="118"/>
      <c r="D118" s="118"/>
      <c r="E118" s="118"/>
      <c r="F118" s="119"/>
      <c r="G118" s="72"/>
      <c r="H118" s="72"/>
      <c r="I118" s="72"/>
      <c r="J118" s="72"/>
      <c r="K118" s="73" t="str">
        <f t="shared" si="32"/>
        <v/>
      </c>
      <c r="L118" s="74" t="str">
        <f t="shared" si="33"/>
        <v/>
      </c>
      <c r="M118" s="75" t="str">
        <f t="shared" si="34"/>
        <v/>
      </c>
      <c r="N118" s="73" t="str">
        <f t="shared" si="35"/>
        <v/>
      </c>
      <c r="O118" s="76" t="s">
        <v>83</v>
      </c>
      <c r="P118" s="77"/>
      <c r="Q118" s="77"/>
      <c r="R118" s="77"/>
      <c r="S118" s="77"/>
      <c r="T118" s="77"/>
    </row>
    <row r="119" spans="1:20" s="66" customFormat="1" ht="13.5" customHeight="1" x14ac:dyDescent="0.25">
      <c r="A119" s="120"/>
      <c r="B119" s="121"/>
      <c r="C119" s="121"/>
      <c r="D119" s="121"/>
      <c r="E119" s="121"/>
      <c r="F119" s="122"/>
      <c r="G119" s="72"/>
      <c r="H119" s="72"/>
      <c r="I119" s="72"/>
      <c r="J119" s="72"/>
      <c r="K119" s="73" t="str">
        <f t="shared" si="32"/>
        <v/>
      </c>
      <c r="L119" s="74" t="str">
        <f t="shared" si="33"/>
        <v/>
      </c>
      <c r="M119" s="75" t="str">
        <f t="shared" si="34"/>
        <v/>
      </c>
      <c r="N119" s="73" t="str">
        <f t="shared" si="35"/>
        <v/>
      </c>
      <c r="O119" s="76" t="s">
        <v>83</v>
      </c>
      <c r="P119" s="77"/>
      <c r="Q119" s="77"/>
      <c r="R119" s="77"/>
      <c r="S119" s="77"/>
      <c r="T119" s="77"/>
    </row>
    <row r="120" spans="1:20" s="66" customFormat="1" ht="13.5" customHeight="1" x14ac:dyDescent="0.25">
      <c r="A120" s="117"/>
      <c r="B120" s="118"/>
      <c r="C120" s="118"/>
      <c r="D120" s="118"/>
      <c r="E120" s="118"/>
      <c r="F120" s="119"/>
      <c r="G120" s="72"/>
      <c r="H120" s="72"/>
      <c r="I120" s="72"/>
      <c r="J120" s="72"/>
      <c r="K120" s="73" t="str">
        <f t="shared" si="28"/>
        <v/>
      </c>
      <c r="L120" s="74" t="str">
        <f t="shared" si="29"/>
        <v/>
      </c>
      <c r="M120" s="75" t="str">
        <f t="shared" si="30"/>
        <v/>
      </c>
      <c r="N120" s="73" t="str">
        <f t="shared" si="31"/>
        <v/>
      </c>
      <c r="O120" s="76" t="s">
        <v>83</v>
      </c>
      <c r="P120" s="77"/>
      <c r="Q120" s="77"/>
      <c r="R120" s="77"/>
      <c r="S120" s="77"/>
      <c r="T120" s="77"/>
    </row>
    <row r="121" spans="1:20" s="66" customFormat="1" ht="13.5" customHeight="1" x14ac:dyDescent="0.25">
      <c r="A121" s="117"/>
      <c r="B121" s="118"/>
      <c r="C121" s="118"/>
      <c r="D121" s="118"/>
      <c r="E121" s="118"/>
      <c r="F121" s="119"/>
      <c r="G121" s="72"/>
      <c r="H121" s="72"/>
      <c r="I121" s="72"/>
      <c r="J121" s="72"/>
      <c r="K121" s="73" t="str">
        <f t="shared" si="28"/>
        <v/>
      </c>
      <c r="L121" s="74" t="str">
        <f t="shared" si="29"/>
        <v/>
      </c>
      <c r="M121" s="75" t="str">
        <f t="shared" si="30"/>
        <v/>
      </c>
      <c r="N121" s="73" t="str">
        <f t="shared" si="31"/>
        <v/>
      </c>
      <c r="O121" s="76" t="s">
        <v>83</v>
      </c>
      <c r="P121" s="77"/>
      <c r="Q121" s="77"/>
      <c r="R121" s="77"/>
      <c r="S121" s="77"/>
      <c r="T121" s="77"/>
    </row>
    <row r="122" spans="1:20" s="66" customFormat="1" ht="13.5" customHeight="1" x14ac:dyDescent="0.25">
      <c r="A122" s="117"/>
      <c r="B122" s="118"/>
      <c r="C122" s="118"/>
      <c r="D122" s="118"/>
      <c r="E122" s="118"/>
      <c r="F122" s="119"/>
      <c r="G122" s="72"/>
      <c r="H122" s="72"/>
      <c r="I122" s="72"/>
      <c r="J122" s="72"/>
      <c r="K122" s="73" t="str">
        <f t="shared" si="28"/>
        <v/>
      </c>
      <c r="L122" s="74" t="str">
        <f t="shared" si="29"/>
        <v/>
      </c>
      <c r="M122" s="75" t="str">
        <f t="shared" si="30"/>
        <v/>
      </c>
      <c r="N122" s="73" t="str">
        <f t="shared" si="31"/>
        <v/>
      </c>
      <c r="O122" s="76" t="s">
        <v>83</v>
      </c>
      <c r="P122" s="77"/>
      <c r="Q122" s="77"/>
      <c r="R122" s="77"/>
      <c r="S122" s="77"/>
      <c r="T122" s="77"/>
    </row>
    <row r="123" spans="1:20" s="66" customFormat="1" ht="13.5" customHeight="1" x14ac:dyDescent="0.25">
      <c r="A123" s="117"/>
      <c r="B123" s="118"/>
      <c r="C123" s="118"/>
      <c r="D123" s="118"/>
      <c r="E123" s="118"/>
      <c r="F123" s="119"/>
      <c r="G123" s="72"/>
      <c r="H123" s="72"/>
      <c r="I123" s="72"/>
      <c r="J123" s="72"/>
      <c r="K123" s="73" t="str">
        <f t="shared" si="28"/>
        <v/>
      </c>
      <c r="L123" s="74" t="str">
        <f t="shared" si="29"/>
        <v/>
      </c>
      <c r="M123" s="75" t="str">
        <f t="shared" si="30"/>
        <v/>
      </c>
      <c r="N123" s="73" t="str">
        <f t="shared" si="31"/>
        <v/>
      </c>
      <c r="O123" s="76" t="s">
        <v>83</v>
      </c>
      <c r="P123" s="78"/>
      <c r="Q123" s="78"/>
      <c r="R123" s="78"/>
      <c r="S123" s="78"/>
      <c r="T123" s="78"/>
    </row>
    <row r="124" spans="1:20" s="66" customFormat="1" ht="13.5" customHeight="1" x14ac:dyDescent="0.25">
      <c r="A124" s="117"/>
      <c r="B124" s="118"/>
      <c r="C124" s="118"/>
      <c r="D124" s="118"/>
      <c r="E124" s="118"/>
      <c r="F124" s="119"/>
      <c r="G124" s="72"/>
      <c r="H124" s="72"/>
      <c r="I124" s="72"/>
      <c r="J124" s="72"/>
      <c r="K124" s="73" t="str">
        <f t="shared" si="28"/>
        <v/>
      </c>
      <c r="L124" s="74" t="str">
        <f t="shared" si="29"/>
        <v/>
      </c>
      <c r="M124" s="75" t="str">
        <f t="shared" si="30"/>
        <v/>
      </c>
      <c r="N124" s="73" t="str">
        <f t="shared" si="31"/>
        <v/>
      </c>
      <c r="O124" s="76" t="s">
        <v>83</v>
      </c>
      <c r="P124" s="78"/>
      <c r="Q124" s="78"/>
      <c r="R124" s="78"/>
      <c r="S124" s="78"/>
      <c r="T124" s="78"/>
    </row>
    <row r="125" spans="1:20" s="66" customFormat="1" ht="13.5" customHeight="1" x14ac:dyDescent="0.25">
      <c r="A125" s="117"/>
      <c r="B125" s="118"/>
      <c r="C125" s="118"/>
      <c r="D125" s="118"/>
      <c r="E125" s="118"/>
      <c r="F125" s="119"/>
      <c r="G125" s="72"/>
      <c r="H125" s="72"/>
      <c r="I125" s="72"/>
      <c r="J125" s="72"/>
      <c r="K125" s="73" t="str">
        <f t="shared" ref="K125:K128" si="48">CONCATENATE(G125,L125)</f>
        <v/>
      </c>
      <c r="L125" s="74" t="str">
        <f t="shared" ref="L125:L128" si="49">IF(OR(ISBLANK(I125),ISBLANK(J125)),IF(OR(G125="ALI",G125="AIE"),"L",IF(ISBLANK(G125),"","A")),IF(G125="EE",IF(J125&gt;=3,IF(I125&gt;=5,"H","A"),IF(J125&gt;=2,IF(I125&gt;=16,"H",IF(I125&lt;=4,"L","A")),IF(I125&lt;=15,"L","A"))),IF(OR(G125="SE",G125="CE"),IF(J125&gt;=4,IF(I125&gt;=6,"H","A"),IF(J125&gt;=2,IF(I125&gt;=20,"H",IF(I125&lt;=5,"L","A")),IF(I125&lt;=19,"L","A"))),IF(OR(G125="ALI",G125="AIE"),IF(J125&gt;=6,IF(I125&gt;=20,"H","A"),IF(J125&gt;=2,IF(I125&gt;=51,"H",IF(I125&lt;=19,"L","A")),IF(I125&lt;=50,"L","A")))))))</f>
        <v/>
      </c>
      <c r="M125" s="75" t="str">
        <f t="shared" ref="M125:M128" si="50">IF(L125="L","Baixa",IF(L125="A","Média",IF(L125="","","Alta")))</f>
        <v/>
      </c>
      <c r="N125" s="73" t="str">
        <f t="shared" ref="N125:N128" si="51">IF(ISBLANK(G125),"",IF(G125="ALI",IF(L125="L",7,IF(L125="A",10,15)),IF(G125="AIE",IF(L125="L",5,IF(L125="A",7,10)),IF(G125="SE",IF(L125="L",4,IF(L125="A",5,7)),IF(OR(G125="EE",G125="CE"),IF(L125="L",3,IF(L125="A",4,6)))))))</f>
        <v/>
      </c>
      <c r="O125" s="76" t="s">
        <v>83</v>
      </c>
      <c r="P125" s="78"/>
      <c r="Q125" s="78"/>
      <c r="R125" s="78"/>
      <c r="S125" s="78"/>
      <c r="T125" s="78"/>
    </row>
    <row r="126" spans="1:20" s="66" customFormat="1" ht="13.5" customHeight="1" x14ac:dyDescent="0.25">
      <c r="A126" s="117"/>
      <c r="B126" s="118"/>
      <c r="C126" s="118"/>
      <c r="D126" s="118"/>
      <c r="E126" s="118"/>
      <c r="F126" s="119"/>
      <c r="G126" s="72"/>
      <c r="H126" s="72"/>
      <c r="I126" s="72"/>
      <c r="J126" s="72"/>
      <c r="K126" s="73" t="str">
        <f t="shared" si="48"/>
        <v/>
      </c>
      <c r="L126" s="74" t="str">
        <f t="shared" si="49"/>
        <v/>
      </c>
      <c r="M126" s="75" t="str">
        <f t="shared" si="50"/>
        <v/>
      </c>
      <c r="N126" s="73" t="str">
        <f t="shared" si="51"/>
        <v/>
      </c>
      <c r="O126" s="76" t="s">
        <v>83</v>
      </c>
      <c r="P126" s="78"/>
      <c r="Q126" s="78"/>
      <c r="R126" s="78"/>
      <c r="S126" s="78"/>
      <c r="T126" s="78"/>
    </row>
    <row r="127" spans="1:20" s="66" customFormat="1" ht="13.5" customHeight="1" x14ac:dyDescent="0.25">
      <c r="A127" s="120"/>
      <c r="B127" s="121"/>
      <c r="C127" s="121"/>
      <c r="D127" s="121"/>
      <c r="E127" s="121"/>
      <c r="F127" s="122"/>
      <c r="G127" s="72"/>
      <c r="H127" s="72"/>
      <c r="I127" s="72"/>
      <c r="J127" s="72"/>
      <c r="K127" s="73" t="str">
        <f t="shared" si="48"/>
        <v/>
      </c>
      <c r="L127" s="74" t="str">
        <f t="shared" si="49"/>
        <v/>
      </c>
      <c r="M127" s="75" t="str">
        <f t="shared" si="50"/>
        <v/>
      </c>
      <c r="N127" s="73" t="str">
        <f t="shared" si="51"/>
        <v/>
      </c>
      <c r="O127" s="76" t="s">
        <v>83</v>
      </c>
      <c r="P127" s="78"/>
      <c r="Q127" s="78"/>
      <c r="R127" s="78"/>
      <c r="S127" s="78"/>
      <c r="T127" s="78"/>
    </row>
    <row r="128" spans="1:20" s="66" customFormat="1" ht="13.5" customHeight="1" x14ac:dyDescent="0.25">
      <c r="A128" s="117"/>
      <c r="B128" s="118"/>
      <c r="C128" s="118"/>
      <c r="D128" s="118"/>
      <c r="E128" s="118"/>
      <c r="F128" s="119"/>
      <c r="G128" s="72"/>
      <c r="H128" s="72"/>
      <c r="I128" s="72"/>
      <c r="J128" s="72"/>
      <c r="K128" s="73" t="str">
        <f t="shared" si="48"/>
        <v/>
      </c>
      <c r="L128" s="74" t="str">
        <f t="shared" si="49"/>
        <v/>
      </c>
      <c r="M128" s="75" t="str">
        <f t="shared" si="50"/>
        <v/>
      </c>
      <c r="N128" s="73" t="str">
        <f t="shared" si="51"/>
        <v/>
      </c>
      <c r="O128" s="76" t="s">
        <v>83</v>
      </c>
      <c r="P128" s="78"/>
      <c r="Q128" s="78"/>
      <c r="R128" s="78"/>
      <c r="S128" s="78"/>
      <c r="T128" s="78"/>
    </row>
    <row r="129" spans="1:20" s="66" customFormat="1" ht="13.5" customHeight="1" x14ac:dyDescent="0.25">
      <c r="A129" s="117"/>
      <c r="B129" s="118"/>
      <c r="C129" s="118"/>
      <c r="D129" s="118"/>
      <c r="E129" s="118"/>
      <c r="F129" s="119"/>
      <c r="G129" s="72"/>
      <c r="H129" s="72"/>
      <c r="I129" s="72"/>
      <c r="J129" s="72"/>
      <c r="K129" s="73" t="str">
        <f t="shared" ref="K129:K131" si="52">CONCATENATE(G129,L129)</f>
        <v/>
      </c>
      <c r="L129" s="74" t="str">
        <f t="shared" ref="L129:L131" si="53">IF(OR(ISBLANK(I129),ISBLANK(J129)),IF(OR(G129="ALI",G129="AIE"),"L",IF(ISBLANK(G129),"","A")),IF(G129="EE",IF(J129&gt;=3,IF(I129&gt;=5,"H","A"),IF(J129&gt;=2,IF(I129&gt;=16,"H",IF(I129&lt;=4,"L","A")),IF(I129&lt;=15,"L","A"))),IF(OR(G129="SE",G129="CE"),IF(J129&gt;=4,IF(I129&gt;=6,"H","A"),IF(J129&gt;=2,IF(I129&gt;=20,"H",IF(I129&lt;=5,"L","A")),IF(I129&lt;=19,"L","A"))),IF(OR(G129="ALI",G129="AIE"),IF(J129&gt;=6,IF(I129&gt;=20,"H","A"),IF(J129&gt;=2,IF(I129&gt;=51,"H",IF(I129&lt;=19,"L","A")),IF(I129&lt;=50,"L","A")))))))</f>
        <v/>
      </c>
      <c r="M129" s="75" t="str">
        <f t="shared" ref="M129:M131" si="54">IF(L129="L","Baixa",IF(L129="A","Média",IF(L129="","","Alta")))</f>
        <v/>
      </c>
      <c r="N129" s="73" t="str">
        <f t="shared" ref="N129:N131" si="55">IF(ISBLANK(G129),"",IF(G129="ALI",IF(L129="L",7,IF(L129="A",10,15)),IF(G129="AIE",IF(L129="L",5,IF(L129="A",7,10)),IF(G129="SE",IF(L129="L",4,IF(L129="A",5,7)),IF(OR(G129="EE",G129="CE"),IF(L129="L",3,IF(L129="A",4,6)))))))</f>
        <v/>
      </c>
      <c r="O129" s="76" t="s">
        <v>83</v>
      </c>
      <c r="P129" s="78"/>
      <c r="Q129" s="78"/>
      <c r="R129" s="78"/>
      <c r="S129" s="78"/>
      <c r="T129" s="78"/>
    </row>
    <row r="130" spans="1:20" s="66" customFormat="1" ht="13.5" customHeight="1" x14ac:dyDescent="0.25">
      <c r="A130" s="117"/>
      <c r="B130" s="118"/>
      <c r="C130" s="118"/>
      <c r="D130" s="118"/>
      <c r="E130" s="118"/>
      <c r="F130" s="119"/>
      <c r="G130" s="72"/>
      <c r="H130" s="72"/>
      <c r="I130" s="72"/>
      <c r="J130" s="72"/>
      <c r="K130" s="73" t="str">
        <f t="shared" si="52"/>
        <v/>
      </c>
      <c r="L130" s="74" t="str">
        <f t="shared" si="53"/>
        <v/>
      </c>
      <c r="M130" s="75" t="str">
        <f t="shared" si="54"/>
        <v/>
      </c>
      <c r="N130" s="73" t="str">
        <f t="shared" si="55"/>
        <v/>
      </c>
      <c r="O130" s="76" t="s">
        <v>83</v>
      </c>
      <c r="P130" s="78"/>
      <c r="Q130" s="78"/>
      <c r="R130" s="78"/>
      <c r="S130" s="78"/>
      <c r="T130" s="78"/>
    </row>
    <row r="131" spans="1:20" s="66" customFormat="1" ht="13.5" customHeight="1" x14ac:dyDescent="0.25">
      <c r="A131" s="117"/>
      <c r="B131" s="118"/>
      <c r="C131" s="118"/>
      <c r="D131" s="118"/>
      <c r="E131" s="118"/>
      <c r="F131" s="119"/>
      <c r="G131" s="72"/>
      <c r="H131" s="72"/>
      <c r="I131" s="72"/>
      <c r="J131" s="72"/>
      <c r="K131" s="73" t="str">
        <f t="shared" si="52"/>
        <v/>
      </c>
      <c r="L131" s="74" t="str">
        <f t="shared" si="53"/>
        <v/>
      </c>
      <c r="M131" s="75" t="str">
        <f t="shared" si="54"/>
        <v/>
      </c>
      <c r="N131" s="73" t="str">
        <f t="shared" si="55"/>
        <v/>
      </c>
      <c r="O131" s="76" t="s">
        <v>83</v>
      </c>
      <c r="P131" s="78"/>
      <c r="Q131" s="78"/>
      <c r="R131" s="78"/>
      <c r="S131" s="78"/>
      <c r="T131" s="78"/>
    </row>
    <row r="132" spans="1:20" s="66" customFormat="1" ht="13.5" customHeight="1" x14ac:dyDescent="0.25">
      <c r="A132" s="120"/>
      <c r="B132" s="121"/>
      <c r="C132" s="121"/>
      <c r="D132" s="121"/>
      <c r="E132" s="121"/>
      <c r="F132" s="122"/>
      <c r="G132" s="72"/>
      <c r="H132" s="72"/>
      <c r="I132" s="72"/>
      <c r="J132" s="72"/>
      <c r="K132" s="73" t="str">
        <f t="shared" si="28"/>
        <v/>
      </c>
      <c r="L132" s="74" t="str">
        <f t="shared" si="29"/>
        <v/>
      </c>
      <c r="M132" s="75" t="str">
        <f t="shared" si="30"/>
        <v/>
      </c>
      <c r="N132" s="73" t="str">
        <f t="shared" si="31"/>
        <v/>
      </c>
      <c r="O132" s="76" t="s">
        <v>83</v>
      </c>
      <c r="P132" s="77"/>
      <c r="Q132" s="77"/>
      <c r="R132" s="77"/>
      <c r="S132" s="77"/>
      <c r="T132" s="77"/>
    </row>
    <row r="133" spans="1:20" s="66" customFormat="1" ht="13.5" customHeight="1" x14ac:dyDescent="0.25">
      <c r="A133" s="117"/>
      <c r="B133" s="118"/>
      <c r="C133" s="118"/>
      <c r="D133" s="118"/>
      <c r="E133" s="118"/>
      <c r="F133" s="119"/>
      <c r="G133" s="72"/>
      <c r="H133" s="72"/>
      <c r="I133" s="72"/>
      <c r="J133" s="72"/>
      <c r="K133" s="73" t="str">
        <f t="shared" si="28"/>
        <v/>
      </c>
      <c r="L133" s="74" t="str">
        <f t="shared" si="29"/>
        <v/>
      </c>
      <c r="M133" s="75" t="str">
        <f t="shared" si="30"/>
        <v/>
      </c>
      <c r="N133" s="73" t="str">
        <f t="shared" si="31"/>
        <v/>
      </c>
      <c r="O133" s="76" t="s">
        <v>83</v>
      </c>
      <c r="P133" s="77"/>
      <c r="Q133" s="77"/>
      <c r="R133" s="77"/>
      <c r="S133" s="77"/>
      <c r="T133" s="77"/>
    </row>
    <row r="134" spans="1:20" s="66" customFormat="1" ht="13.5" customHeight="1" x14ac:dyDescent="0.25">
      <c r="A134" s="117"/>
      <c r="B134" s="118"/>
      <c r="C134" s="118"/>
      <c r="D134" s="118"/>
      <c r="E134" s="118"/>
      <c r="F134" s="119"/>
      <c r="G134" s="72"/>
      <c r="H134" s="72"/>
      <c r="I134" s="72"/>
      <c r="J134" s="72"/>
      <c r="K134" s="73" t="str">
        <f t="shared" si="28"/>
        <v/>
      </c>
      <c r="L134" s="74" t="str">
        <f t="shared" si="29"/>
        <v/>
      </c>
      <c r="M134" s="75" t="str">
        <f t="shared" si="30"/>
        <v/>
      </c>
      <c r="N134" s="73" t="str">
        <f t="shared" si="31"/>
        <v/>
      </c>
      <c r="O134" s="76" t="s">
        <v>83</v>
      </c>
      <c r="P134" s="77"/>
      <c r="Q134" s="77"/>
      <c r="R134" s="77"/>
      <c r="S134" s="77"/>
      <c r="T134" s="77"/>
    </row>
    <row r="135" spans="1:20" s="66" customFormat="1" ht="13.5" customHeight="1" x14ac:dyDescent="0.25">
      <c r="A135" s="117"/>
      <c r="B135" s="118"/>
      <c r="C135" s="118"/>
      <c r="D135" s="118"/>
      <c r="E135" s="118"/>
      <c r="F135" s="119"/>
      <c r="G135" s="72"/>
      <c r="H135" s="72"/>
      <c r="I135" s="72"/>
      <c r="J135" s="72"/>
      <c r="K135" s="73" t="str">
        <f t="shared" si="28"/>
        <v/>
      </c>
      <c r="L135" s="74" t="str">
        <f t="shared" si="29"/>
        <v/>
      </c>
      <c r="M135" s="75" t="str">
        <f t="shared" si="30"/>
        <v/>
      </c>
      <c r="N135" s="73" t="str">
        <f t="shared" si="31"/>
        <v/>
      </c>
      <c r="O135" s="76" t="s">
        <v>83</v>
      </c>
      <c r="P135" s="77"/>
      <c r="Q135" s="77"/>
      <c r="R135" s="77"/>
      <c r="S135" s="77"/>
      <c r="T135" s="77"/>
    </row>
    <row r="136" spans="1:20" s="66" customFormat="1" ht="13.5" customHeight="1" x14ac:dyDescent="0.25">
      <c r="A136" s="117"/>
      <c r="B136" s="118"/>
      <c r="C136" s="118"/>
      <c r="D136" s="118"/>
      <c r="E136" s="118"/>
      <c r="F136" s="119"/>
      <c r="G136" s="72"/>
      <c r="H136" s="72"/>
      <c r="I136" s="72"/>
      <c r="J136" s="72"/>
      <c r="K136" s="73" t="str">
        <f t="shared" si="28"/>
        <v/>
      </c>
      <c r="L136" s="74" t="str">
        <f t="shared" si="29"/>
        <v/>
      </c>
      <c r="M136" s="75" t="str">
        <f t="shared" si="30"/>
        <v/>
      </c>
      <c r="N136" s="73" t="str">
        <f t="shared" si="31"/>
        <v/>
      </c>
      <c r="O136" s="76" t="s">
        <v>83</v>
      </c>
      <c r="P136" s="77"/>
      <c r="Q136" s="77"/>
      <c r="R136" s="77"/>
      <c r="S136" s="77"/>
      <c r="T136" s="77"/>
    </row>
    <row r="137" spans="1:20" s="66" customFormat="1" ht="13.5" customHeight="1" x14ac:dyDescent="0.25">
      <c r="A137" s="117"/>
      <c r="B137" s="118"/>
      <c r="C137" s="118"/>
      <c r="D137" s="118"/>
      <c r="E137" s="118"/>
      <c r="F137" s="119"/>
      <c r="G137" s="72"/>
      <c r="H137" s="72"/>
      <c r="I137" s="72"/>
      <c r="J137" s="72"/>
      <c r="K137" s="73" t="str">
        <f t="shared" ref="K137:K141" si="56">CONCATENATE(G137,L137)</f>
        <v/>
      </c>
      <c r="L137" s="74" t="str">
        <f t="shared" ref="L137:L141" si="57">IF(OR(ISBLANK(I137),ISBLANK(J137)),IF(OR(G137="ALI",G137="AIE"),"L",IF(ISBLANK(G137),"","A")),IF(G137="EE",IF(J137&gt;=3,IF(I137&gt;=5,"H","A"),IF(J137&gt;=2,IF(I137&gt;=16,"H",IF(I137&lt;=4,"L","A")),IF(I137&lt;=15,"L","A"))),IF(OR(G137="SE",G137="CE"),IF(J137&gt;=4,IF(I137&gt;=6,"H","A"),IF(J137&gt;=2,IF(I137&gt;=20,"H",IF(I137&lt;=5,"L","A")),IF(I137&lt;=19,"L","A"))),IF(OR(G137="ALI",G137="AIE"),IF(J137&gt;=6,IF(I137&gt;=20,"H","A"),IF(J137&gt;=2,IF(I137&gt;=51,"H",IF(I137&lt;=19,"L","A")),IF(I137&lt;=50,"L","A")))))))</f>
        <v/>
      </c>
      <c r="M137" s="75" t="str">
        <f t="shared" ref="M137:M141" si="58">IF(L137="L","Baixa",IF(L137="A","Média",IF(L137="","","Alta")))</f>
        <v/>
      </c>
      <c r="N137" s="73" t="str">
        <f t="shared" ref="N137:N141" si="59">IF(ISBLANK(G137),"",IF(G137="ALI",IF(L137="L",7,IF(L137="A",10,15)),IF(G137="AIE",IF(L137="L",5,IF(L137="A",7,10)),IF(G137="SE",IF(L137="L",4,IF(L137="A",5,7)),IF(OR(G137="EE",G137="CE"),IF(L137="L",3,IF(L137="A",4,6)))))))</f>
        <v/>
      </c>
      <c r="O137" s="76" t="s">
        <v>83</v>
      </c>
      <c r="P137" s="78"/>
      <c r="Q137" s="78"/>
      <c r="R137" s="78"/>
      <c r="S137" s="78"/>
      <c r="T137" s="78"/>
    </row>
    <row r="138" spans="1:20" s="66" customFormat="1" ht="13.5" customHeight="1" x14ac:dyDescent="0.25">
      <c r="A138" s="117"/>
      <c r="B138" s="118"/>
      <c r="C138" s="118"/>
      <c r="D138" s="118"/>
      <c r="E138" s="118"/>
      <c r="F138" s="119"/>
      <c r="G138" s="72"/>
      <c r="H138" s="72"/>
      <c r="I138" s="72"/>
      <c r="J138" s="72"/>
      <c r="K138" s="73" t="str">
        <f t="shared" si="56"/>
        <v/>
      </c>
      <c r="L138" s="74" t="str">
        <f t="shared" si="57"/>
        <v/>
      </c>
      <c r="M138" s="75" t="str">
        <f t="shared" si="58"/>
        <v/>
      </c>
      <c r="N138" s="73" t="str">
        <f t="shared" si="59"/>
        <v/>
      </c>
      <c r="O138" s="76" t="s">
        <v>83</v>
      </c>
      <c r="P138" s="78"/>
      <c r="Q138" s="78"/>
      <c r="R138" s="78"/>
      <c r="S138" s="78"/>
      <c r="T138" s="78"/>
    </row>
    <row r="139" spans="1:20" s="66" customFormat="1" ht="13.5" customHeight="1" x14ac:dyDescent="0.25">
      <c r="A139" s="117"/>
      <c r="B139" s="118"/>
      <c r="C139" s="118"/>
      <c r="D139" s="118"/>
      <c r="E139" s="118"/>
      <c r="F139" s="119"/>
      <c r="G139" s="72"/>
      <c r="H139" s="72"/>
      <c r="I139" s="72"/>
      <c r="J139" s="72"/>
      <c r="K139" s="73" t="str">
        <f t="shared" si="56"/>
        <v/>
      </c>
      <c r="L139" s="74" t="str">
        <f t="shared" si="57"/>
        <v/>
      </c>
      <c r="M139" s="75" t="str">
        <f t="shared" si="58"/>
        <v/>
      </c>
      <c r="N139" s="73" t="str">
        <f t="shared" si="59"/>
        <v/>
      </c>
      <c r="O139" s="76" t="s">
        <v>83</v>
      </c>
      <c r="P139" s="78"/>
      <c r="Q139" s="78"/>
      <c r="R139" s="78"/>
      <c r="S139" s="78"/>
      <c r="T139" s="78"/>
    </row>
    <row r="140" spans="1:20" s="66" customFormat="1" ht="13.5" customHeight="1" x14ac:dyDescent="0.25">
      <c r="A140" s="117"/>
      <c r="B140" s="118"/>
      <c r="C140" s="118"/>
      <c r="D140" s="118"/>
      <c r="E140" s="118"/>
      <c r="F140" s="119"/>
      <c r="G140" s="72"/>
      <c r="H140" s="72"/>
      <c r="I140" s="72"/>
      <c r="J140" s="72"/>
      <c r="K140" s="73" t="str">
        <f t="shared" si="56"/>
        <v/>
      </c>
      <c r="L140" s="74" t="str">
        <f t="shared" si="57"/>
        <v/>
      </c>
      <c r="M140" s="75" t="str">
        <f t="shared" si="58"/>
        <v/>
      </c>
      <c r="N140" s="73" t="str">
        <f t="shared" si="59"/>
        <v/>
      </c>
      <c r="O140" s="76" t="s">
        <v>83</v>
      </c>
      <c r="P140" s="78"/>
      <c r="Q140" s="78"/>
      <c r="R140" s="78"/>
      <c r="S140" s="78"/>
      <c r="T140" s="78"/>
    </row>
    <row r="141" spans="1:20" s="66" customFormat="1" ht="13.5" customHeight="1" x14ac:dyDescent="0.25">
      <c r="A141" s="117"/>
      <c r="B141" s="118"/>
      <c r="C141" s="118"/>
      <c r="D141" s="118"/>
      <c r="E141" s="118"/>
      <c r="F141" s="119"/>
      <c r="G141" s="72"/>
      <c r="H141" s="72"/>
      <c r="I141" s="72"/>
      <c r="J141" s="72"/>
      <c r="K141" s="73" t="str">
        <f t="shared" si="56"/>
        <v/>
      </c>
      <c r="L141" s="74" t="str">
        <f t="shared" si="57"/>
        <v/>
      </c>
      <c r="M141" s="75" t="str">
        <f t="shared" si="58"/>
        <v/>
      </c>
      <c r="N141" s="73" t="str">
        <f t="shared" si="59"/>
        <v/>
      </c>
      <c r="O141" s="76" t="s">
        <v>83</v>
      </c>
      <c r="P141" s="78"/>
      <c r="Q141" s="78"/>
      <c r="R141" s="78"/>
      <c r="S141" s="78"/>
      <c r="T141" s="78"/>
    </row>
    <row r="142" spans="1:20" s="66" customFormat="1" ht="13.5" customHeight="1" x14ac:dyDescent="0.25">
      <c r="A142" s="117"/>
      <c r="B142" s="118"/>
      <c r="C142" s="118"/>
      <c r="D142" s="118"/>
      <c r="E142" s="118"/>
      <c r="F142" s="119"/>
      <c r="G142" s="72"/>
      <c r="H142" s="72"/>
      <c r="I142" s="72"/>
      <c r="J142" s="72"/>
      <c r="K142" s="73" t="str">
        <f t="shared" si="28"/>
        <v/>
      </c>
      <c r="L142" s="74" t="str">
        <f t="shared" si="29"/>
        <v/>
      </c>
      <c r="M142" s="75" t="str">
        <f t="shared" si="30"/>
        <v/>
      </c>
      <c r="N142" s="73" t="str">
        <f t="shared" si="31"/>
        <v/>
      </c>
      <c r="O142" s="76" t="s">
        <v>83</v>
      </c>
      <c r="P142" s="77"/>
      <c r="Q142" s="77"/>
      <c r="R142" s="77"/>
      <c r="S142" s="77"/>
      <c r="T142" s="77"/>
    </row>
    <row r="143" spans="1:20" s="66" customFormat="1" ht="13.5" customHeight="1" x14ac:dyDescent="0.25">
      <c r="A143" s="117"/>
      <c r="B143" s="118"/>
      <c r="C143" s="118"/>
      <c r="D143" s="118"/>
      <c r="E143" s="118"/>
      <c r="F143" s="119"/>
      <c r="G143" s="72"/>
      <c r="H143" s="72"/>
      <c r="I143" s="72"/>
      <c r="J143" s="72"/>
      <c r="K143" s="73" t="str">
        <f t="shared" si="28"/>
        <v/>
      </c>
      <c r="L143" s="74" t="str">
        <f t="shared" si="29"/>
        <v/>
      </c>
      <c r="M143" s="75" t="str">
        <f t="shared" si="30"/>
        <v/>
      </c>
      <c r="N143" s="73" t="str">
        <f t="shared" si="31"/>
        <v/>
      </c>
      <c r="O143" s="76" t="s">
        <v>83</v>
      </c>
      <c r="P143" s="77"/>
      <c r="Q143" s="77"/>
      <c r="R143" s="77"/>
      <c r="S143" s="77"/>
      <c r="T143" s="77"/>
    </row>
    <row r="144" spans="1:20" s="66" customFormat="1" ht="13.5" customHeight="1" x14ac:dyDescent="0.25">
      <c r="A144" s="117"/>
      <c r="B144" s="118"/>
      <c r="C144" s="118"/>
      <c r="D144" s="118"/>
      <c r="E144" s="118"/>
      <c r="F144" s="119"/>
      <c r="G144" s="72"/>
      <c r="H144" s="72"/>
      <c r="I144" s="72"/>
      <c r="J144" s="72"/>
      <c r="K144" s="73" t="str">
        <f t="shared" si="28"/>
        <v/>
      </c>
      <c r="L144" s="74" t="str">
        <f t="shared" si="29"/>
        <v/>
      </c>
      <c r="M144" s="75" t="str">
        <f t="shared" si="30"/>
        <v/>
      </c>
      <c r="N144" s="73" t="str">
        <f t="shared" si="31"/>
        <v/>
      </c>
      <c r="O144" s="76" t="s">
        <v>83</v>
      </c>
      <c r="P144" s="77"/>
      <c r="Q144" s="77"/>
      <c r="R144" s="77"/>
      <c r="S144" s="77"/>
      <c r="T144" s="77"/>
    </row>
    <row r="145" spans="1:20" s="66" customFormat="1" ht="13.5" customHeight="1" x14ac:dyDescent="0.25">
      <c r="A145" s="117"/>
      <c r="B145" s="118"/>
      <c r="C145" s="118"/>
      <c r="D145" s="118"/>
      <c r="E145" s="118"/>
      <c r="F145" s="119"/>
      <c r="G145" s="72"/>
      <c r="H145" s="72"/>
      <c r="I145" s="72"/>
      <c r="J145" s="72"/>
      <c r="K145" s="73" t="str">
        <f t="shared" si="28"/>
        <v/>
      </c>
      <c r="L145" s="74" t="str">
        <f t="shared" si="29"/>
        <v/>
      </c>
      <c r="M145" s="75" t="str">
        <f t="shared" si="30"/>
        <v/>
      </c>
      <c r="N145" s="73" t="str">
        <f t="shared" si="31"/>
        <v/>
      </c>
      <c r="O145" s="76" t="s">
        <v>83</v>
      </c>
      <c r="P145" s="77"/>
      <c r="Q145" s="77"/>
      <c r="R145" s="77"/>
      <c r="S145" s="77"/>
      <c r="T145" s="77"/>
    </row>
    <row r="146" spans="1:20" s="66" customFormat="1" ht="13.5" customHeight="1" x14ac:dyDescent="0.25">
      <c r="A146" s="117"/>
      <c r="B146" s="118"/>
      <c r="C146" s="118"/>
      <c r="D146" s="118"/>
      <c r="E146" s="118"/>
      <c r="F146" s="119"/>
      <c r="G146" s="72"/>
      <c r="H146" s="72"/>
      <c r="I146" s="72"/>
      <c r="J146" s="72"/>
      <c r="K146" s="73" t="str">
        <f t="shared" si="28"/>
        <v/>
      </c>
      <c r="L146" s="74" t="str">
        <f t="shared" si="29"/>
        <v/>
      </c>
      <c r="M146" s="75" t="str">
        <f t="shared" si="30"/>
        <v/>
      </c>
      <c r="N146" s="73" t="str">
        <f t="shared" si="31"/>
        <v/>
      </c>
      <c r="O146" s="76" t="s">
        <v>83</v>
      </c>
      <c r="P146" s="77"/>
      <c r="Q146" s="77"/>
      <c r="R146" s="77"/>
      <c r="S146" s="77"/>
      <c r="T146" s="77"/>
    </row>
    <row r="147" spans="1:20" s="66" customFormat="1" ht="13.5" customHeight="1" x14ac:dyDescent="0.25">
      <c r="A147" s="120"/>
      <c r="B147" s="121"/>
      <c r="C147" s="121"/>
      <c r="D147" s="121"/>
      <c r="E147" s="121"/>
      <c r="F147" s="122"/>
      <c r="G147" s="72"/>
      <c r="H147" s="72"/>
      <c r="I147" s="72"/>
      <c r="J147" s="72"/>
      <c r="K147" s="73" t="str">
        <f t="shared" si="28"/>
        <v/>
      </c>
      <c r="L147" s="74" t="str">
        <f t="shared" si="29"/>
        <v/>
      </c>
      <c r="M147" s="75" t="str">
        <f t="shared" si="30"/>
        <v/>
      </c>
      <c r="N147" s="73" t="str">
        <f t="shared" si="31"/>
        <v/>
      </c>
      <c r="O147" s="76" t="s">
        <v>83</v>
      </c>
      <c r="P147" s="77"/>
      <c r="Q147" s="77"/>
      <c r="R147" s="77"/>
      <c r="S147" s="77"/>
      <c r="T147" s="77"/>
    </row>
    <row r="148" spans="1:20" s="66" customFormat="1" ht="13.5" customHeight="1" x14ac:dyDescent="0.25">
      <c r="A148" s="123"/>
      <c r="B148" s="124"/>
      <c r="C148" s="124"/>
      <c r="D148" s="124"/>
      <c r="E148" s="124"/>
      <c r="F148" s="125"/>
      <c r="G148" s="72"/>
      <c r="H148" s="72"/>
      <c r="I148" s="72"/>
      <c r="J148" s="72"/>
      <c r="K148" s="73" t="str">
        <f t="shared" si="28"/>
        <v/>
      </c>
      <c r="L148" s="74" t="str">
        <f t="shared" si="29"/>
        <v/>
      </c>
      <c r="M148" s="75" t="str">
        <f t="shared" si="30"/>
        <v/>
      </c>
      <c r="N148" s="73" t="str">
        <f t="shared" si="31"/>
        <v/>
      </c>
      <c r="O148" s="76" t="s">
        <v>83</v>
      </c>
      <c r="P148" s="77"/>
      <c r="Q148" s="77"/>
      <c r="R148" s="77"/>
      <c r="S148" s="77"/>
      <c r="T148" s="77"/>
    </row>
    <row r="149" spans="1:20" s="66" customFormat="1" ht="13.5" customHeight="1" x14ac:dyDescent="0.25">
      <c r="A149" s="117"/>
      <c r="B149" s="118"/>
      <c r="C149" s="118"/>
      <c r="D149" s="118"/>
      <c r="E149" s="118"/>
      <c r="F149" s="119"/>
      <c r="G149" s="72"/>
      <c r="H149" s="72"/>
      <c r="I149" s="72"/>
      <c r="J149" s="72"/>
      <c r="K149" s="73" t="str">
        <f t="shared" si="28"/>
        <v/>
      </c>
      <c r="L149" s="74" t="str">
        <f t="shared" si="29"/>
        <v/>
      </c>
      <c r="M149" s="75" t="str">
        <f t="shared" si="30"/>
        <v/>
      </c>
      <c r="N149" s="73" t="str">
        <f t="shared" si="31"/>
        <v/>
      </c>
      <c r="O149" s="76" t="s">
        <v>83</v>
      </c>
      <c r="P149" s="77"/>
      <c r="Q149" s="77"/>
      <c r="R149" s="77"/>
      <c r="S149" s="77"/>
      <c r="T149" s="77"/>
    </row>
    <row r="150" spans="1:20" s="66" customFormat="1" ht="13.5" customHeight="1" x14ac:dyDescent="0.25">
      <c r="A150" s="117"/>
      <c r="B150" s="118"/>
      <c r="C150" s="118"/>
      <c r="D150" s="118"/>
      <c r="E150" s="118"/>
      <c r="F150" s="119"/>
      <c r="G150" s="72"/>
      <c r="H150" s="72"/>
      <c r="I150" s="72"/>
      <c r="J150" s="72"/>
      <c r="K150" s="73" t="str">
        <f t="shared" si="28"/>
        <v/>
      </c>
      <c r="L150" s="74" t="str">
        <f t="shared" si="29"/>
        <v/>
      </c>
      <c r="M150" s="75" t="str">
        <f t="shared" si="30"/>
        <v/>
      </c>
      <c r="N150" s="73" t="str">
        <f t="shared" si="31"/>
        <v/>
      </c>
      <c r="O150" s="76" t="s">
        <v>83</v>
      </c>
      <c r="P150" s="77"/>
      <c r="Q150" s="77"/>
      <c r="R150" s="77"/>
      <c r="S150" s="77"/>
      <c r="T150" s="77"/>
    </row>
    <row r="151" spans="1:20" s="66" customFormat="1" ht="13.5" customHeight="1" x14ac:dyDescent="0.25">
      <c r="A151" s="117"/>
      <c r="B151" s="118"/>
      <c r="C151" s="118"/>
      <c r="D151" s="118"/>
      <c r="E151" s="118"/>
      <c r="F151" s="119"/>
      <c r="G151" s="72"/>
      <c r="H151" s="72"/>
      <c r="I151" s="72"/>
      <c r="J151" s="72"/>
      <c r="K151" s="73" t="str">
        <f t="shared" si="28"/>
        <v/>
      </c>
      <c r="L151" s="74" t="str">
        <f t="shared" si="29"/>
        <v/>
      </c>
      <c r="M151" s="75" t="str">
        <f t="shared" si="30"/>
        <v/>
      </c>
      <c r="N151" s="73" t="str">
        <f t="shared" si="31"/>
        <v/>
      </c>
      <c r="O151" s="76" t="s">
        <v>83</v>
      </c>
      <c r="P151" s="77"/>
      <c r="Q151" s="77"/>
      <c r="R151" s="77"/>
      <c r="S151" s="77"/>
      <c r="T151" s="77"/>
    </row>
    <row r="152" spans="1:20" s="66" customFormat="1" ht="13.5" customHeight="1" x14ac:dyDescent="0.25">
      <c r="A152" s="120"/>
      <c r="B152" s="121"/>
      <c r="C152" s="121"/>
      <c r="D152" s="121"/>
      <c r="E152" s="121"/>
      <c r="F152" s="122"/>
      <c r="G152" s="72"/>
      <c r="H152" s="72"/>
      <c r="I152" s="72"/>
      <c r="J152" s="72"/>
      <c r="K152" s="73" t="str">
        <f t="shared" si="28"/>
        <v/>
      </c>
      <c r="L152" s="74" t="str">
        <f t="shared" si="29"/>
        <v/>
      </c>
      <c r="M152" s="75" t="str">
        <f t="shared" si="30"/>
        <v/>
      </c>
      <c r="N152" s="73" t="str">
        <f t="shared" si="31"/>
        <v/>
      </c>
      <c r="O152" s="76" t="s">
        <v>83</v>
      </c>
      <c r="P152" s="77"/>
      <c r="Q152" s="77"/>
      <c r="R152" s="77"/>
      <c r="S152" s="77"/>
      <c r="T152" s="77"/>
    </row>
    <row r="153" spans="1:20" s="66" customFormat="1" ht="13.5" customHeight="1" x14ac:dyDescent="0.25">
      <c r="A153" s="117"/>
      <c r="B153" s="118"/>
      <c r="C153" s="118"/>
      <c r="D153" s="118"/>
      <c r="E153" s="118"/>
      <c r="F153" s="119"/>
      <c r="G153" s="72"/>
      <c r="H153" s="72"/>
      <c r="I153" s="72"/>
      <c r="J153" s="72"/>
      <c r="K153" s="73" t="str">
        <f t="shared" si="28"/>
        <v/>
      </c>
      <c r="L153" s="74" t="str">
        <f t="shared" si="29"/>
        <v/>
      </c>
      <c r="M153" s="75" t="str">
        <f t="shared" si="30"/>
        <v/>
      </c>
      <c r="N153" s="73" t="str">
        <f t="shared" si="31"/>
        <v/>
      </c>
      <c r="O153" s="76" t="s">
        <v>83</v>
      </c>
      <c r="P153" s="77"/>
      <c r="Q153" s="77"/>
      <c r="R153" s="77"/>
      <c r="S153" s="77"/>
      <c r="T153" s="77"/>
    </row>
    <row r="154" spans="1:20" s="66" customFormat="1" ht="13.5" customHeight="1" x14ac:dyDescent="0.25">
      <c r="A154" s="117"/>
      <c r="B154" s="118"/>
      <c r="C154" s="118"/>
      <c r="D154" s="118"/>
      <c r="E154" s="118"/>
      <c r="F154" s="119"/>
      <c r="G154" s="72"/>
      <c r="H154" s="72"/>
      <c r="I154" s="72"/>
      <c r="J154" s="72"/>
      <c r="K154" s="73" t="str">
        <f t="shared" si="28"/>
        <v/>
      </c>
      <c r="L154" s="74" t="str">
        <f t="shared" si="29"/>
        <v/>
      </c>
      <c r="M154" s="75" t="str">
        <f t="shared" si="30"/>
        <v/>
      </c>
      <c r="N154" s="73" t="str">
        <f t="shared" si="31"/>
        <v/>
      </c>
      <c r="O154" s="76" t="s">
        <v>83</v>
      </c>
      <c r="P154" s="77"/>
      <c r="Q154" s="77"/>
      <c r="R154" s="77"/>
      <c r="S154" s="77"/>
      <c r="T154" s="77"/>
    </row>
    <row r="155" spans="1:20" s="66" customFormat="1" ht="13.5" customHeight="1" x14ac:dyDescent="0.25">
      <c r="A155" s="117"/>
      <c r="B155" s="118"/>
      <c r="C155" s="118"/>
      <c r="D155" s="118"/>
      <c r="E155" s="118"/>
      <c r="F155" s="119"/>
      <c r="G155" s="72"/>
      <c r="H155" s="72"/>
      <c r="I155" s="72"/>
      <c r="J155" s="72"/>
      <c r="K155" s="73" t="str">
        <f t="shared" si="28"/>
        <v/>
      </c>
      <c r="L155" s="74" t="str">
        <f t="shared" si="29"/>
        <v/>
      </c>
      <c r="M155" s="75" t="str">
        <f t="shared" si="30"/>
        <v/>
      </c>
      <c r="N155" s="73" t="str">
        <f t="shared" si="31"/>
        <v/>
      </c>
      <c r="O155" s="76" t="s">
        <v>83</v>
      </c>
      <c r="P155" s="77"/>
      <c r="Q155" s="77"/>
      <c r="R155" s="77"/>
      <c r="S155" s="77"/>
      <c r="T155" s="77"/>
    </row>
    <row r="156" spans="1:20" s="66" customFormat="1" ht="13.5" customHeight="1" x14ac:dyDescent="0.25">
      <c r="A156" s="117"/>
      <c r="B156" s="118"/>
      <c r="C156" s="118"/>
      <c r="D156" s="118"/>
      <c r="E156" s="118"/>
      <c r="F156" s="119"/>
      <c r="G156" s="72"/>
      <c r="H156" s="72"/>
      <c r="I156" s="72"/>
      <c r="J156" s="72"/>
      <c r="K156" s="73" t="str">
        <f t="shared" si="28"/>
        <v/>
      </c>
      <c r="L156" s="74" t="str">
        <f t="shared" si="29"/>
        <v/>
      </c>
      <c r="M156" s="75" t="str">
        <f t="shared" si="30"/>
        <v/>
      </c>
      <c r="N156" s="73" t="str">
        <f t="shared" si="31"/>
        <v/>
      </c>
      <c r="O156" s="76" t="s">
        <v>83</v>
      </c>
      <c r="P156" s="77"/>
      <c r="Q156" s="77"/>
      <c r="R156" s="77"/>
      <c r="S156" s="77"/>
      <c r="T156" s="77"/>
    </row>
    <row r="157" spans="1:20" s="66" customFormat="1" ht="13.5" customHeight="1" x14ac:dyDescent="0.25">
      <c r="A157" s="120"/>
      <c r="B157" s="121"/>
      <c r="C157" s="121"/>
      <c r="D157" s="121"/>
      <c r="E157" s="121"/>
      <c r="F157" s="122"/>
      <c r="G157" s="72"/>
      <c r="H157" s="72"/>
      <c r="I157" s="72"/>
      <c r="J157" s="72"/>
      <c r="K157" s="73" t="str">
        <f t="shared" ref="K157:K161" si="60">CONCATENATE(G157,L157)</f>
        <v/>
      </c>
      <c r="L157" s="74" t="str">
        <f t="shared" ref="L157:L161" si="61">IF(OR(ISBLANK(I157),ISBLANK(J157)),IF(OR(G157="ALI",G157="AIE"),"L",IF(ISBLANK(G157),"","A")),IF(G157="EE",IF(J157&gt;=3,IF(I157&gt;=5,"H","A"),IF(J157&gt;=2,IF(I157&gt;=16,"H",IF(I157&lt;=4,"L","A")),IF(I157&lt;=15,"L","A"))),IF(OR(G157="SE",G157="CE"),IF(J157&gt;=4,IF(I157&gt;=6,"H","A"),IF(J157&gt;=2,IF(I157&gt;=20,"H",IF(I157&lt;=5,"L","A")),IF(I157&lt;=19,"L","A"))),IF(OR(G157="ALI",G157="AIE"),IF(J157&gt;=6,IF(I157&gt;=20,"H","A"),IF(J157&gt;=2,IF(I157&gt;=51,"H",IF(I157&lt;=19,"L","A")),IF(I157&lt;=50,"L","A")))))))</f>
        <v/>
      </c>
      <c r="M157" s="75" t="str">
        <f t="shared" ref="M157:M161" si="62">IF(L157="L","Baixa",IF(L157="A","Média",IF(L157="","","Alta")))</f>
        <v/>
      </c>
      <c r="N157" s="73" t="str">
        <f t="shared" ref="N157:N161" si="63">IF(ISBLANK(G157),"",IF(G157="ALI",IF(L157="L",7,IF(L157="A",10,15)),IF(G157="AIE",IF(L157="L",5,IF(L157="A",7,10)),IF(G157="SE",IF(L157="L",4,IF(L157="A",5,7)),IF(OR(G157="EE",G157="CE"),IF(L157="L",3,IF(L157="A",4,6)))))))</f>
        <v/>
      </c>
      <c r="O157" s="76" t="s">
        <v>83</v>
      </c>
      <c r="P157" s="78"/>
      <c r="Q157" s="78"/>
      <c r="R157" s="78"/>
      <c r="S157" s="78"/>
      <c r="T157" s="78"/>
    </row>
    <row r="158" spans="1:20" s="66" customFormat="1" ht="13.5" customHeight="1" x14ac:dyDescent="0.25">
      <c r="A158" s="117"/>
      <c r="B158" s="118"/>
      <c r="C158" s="118"/>
      <c r="D158" s="118"/>
      <c r="E158" s="118"/>
      <c r="F158" s="119"/>
      <c r="G158" s="72"/>
      <c r="H158" s="72"/>
      <c r="I158" s="72"/>
      <c r="J158" s="72"/>
      <c r="K158" s="73" t="str">
        <f t="shared" si="60"/>
        <v/>
      </c>
      <c r="L158" s="74" t="str">
        <f t="shared" si="61"/>
        <v/>
      </c>
      <c r="M158" s="75" t="str">
        <f t="shared" si="62"/>
        <v/>
      </c>
      <c r="N158" s="73" t="str">
        <f t="shared" si="63"/>
        <v/>
      </c>
      <c r="O158" s="76" t="s">
        <v>83</v>
      </c>
      <c r="P158" s="78"/>
      <c r="Q158" s="78"/>
      <c r="R158" s="78"/>
      <c r="S158" s="78"/>
      <c r="T158" s="78"/>
    </row>
    <row r="159" spans="1:20" s="66" customFormat="1" ht="13.5" customHeight="1" x14ac:dyDescent="0.25">
      <c r="A159" s="117"/>
      <c r="B159" s="118"/>
      <c r="C159" s="118"/>
      <c r="D159" s="118"/>
      <c r="E159" s="118"/>
      <c r="F159" s="119"/>
      <c r="G159" s="72"/>
      <c r="H159" s="72"/>
      <c r="I159" s="72"/>
      <c r="J159" s="72"/>
      <c r="K159" s="73" t="str">
        <f t="shared" si="60"/>
        <v/>
      </c>
      <c r="L159" s="74" t="str">
        <f t="shared" si="61"/>
        <v/>
      </c>
      <c r="M159" s="75" t="str">
        <f t="shared" si="62"/>
        <v/>
      </c>
      <c r="N159" s="73" t="str">
        <f t="shared" si="63"/>
        <v/>
      </c>
      <c r="O159" s="76" t="s">
        <v>83</v>
      </c>
      <c r="P159" s="78"/>
      <c r="Q159" s="78"/>
      <c r="R159" s="78"/>
      <c r="S159" s="78"/>
      <c r="T159" s="78"/>
    </row>
    <row r="160" spans="1:20" s="66" customFormat="1" ht="13.5" customHeight="1" x14ac:dyDescent="0.25">
      <c r="A160" s="117"/>
      <c r="B160" s="118"/>
      <c r="C160" s="118"/>
      <c r="D160" s="118"/>
      <c r="E160" s="118"/>
      <c r="F160" s="119"/>
      <c r="G160" s="72"/>
      <c r="H160" s="72"/>
      <c r="I160" s="72"/>
      <c r="J160" s="72"/>
      <c r="K160" s="73" t="str">
        <f t="shared" si="60"/>
        <v/>
      </c>
      <c r="L160" s="74" t="str">
        <f t="shared" si="61"/>
        <v/>
      </c>
      <c r="M160" s="75" t="str">
        <f t="shared" si="62"/>
        <v/>
      </c>
      <c r="N160" s="73" t="str">
        <f t="shared" si="63"/>
        <v/>
      </c>
      <c r="O160" s="76" t="s">
        <v>83</v>
      </c>
      <c r="P160" s="78"/>
      <c r="Q160" s="78"/>
      <c r="R160" s="78"/>
      <c r="S160" s="78"/>
      <c r="T160" s="78"/>
    </row>
    <row r="161" spans="1:20" s="66" customFormat="1" ht="13.5" customHeight="1" x14ac:dyDescent="0.25">
      <c r="A161" s="117"/>
      <c r="B161" s="118"/>
      <c r="C161" s="118"/>
      <c r="D161" s="118"/>
      <c r="E161" s="118"/>
      <c r="F161" s="119"/>
      <c r="G161" s="72"/>
      <c r="H161" s="72"/>
      <c r="I161" s="72"/>
      <c r="J161" s="72"/>
      <c r="K161" s="73" t="str">
        <f t="shared" si="60"/>
        <v/>
      </c>
      <c r="L161" s="74" t="str">
        <f t="shared" si="61"/>
        <v/>
      </c>
      <c r="M161" s="75" t="str">
        <f t="shared" si="62"/>
        <v/>
      </c>
      <c r="N161" s="73" t="str">
        <f t="shared" si="63"/>
        <v/>
      </c>
      <c r="O161" s="76" t="s">
        <v>83</v>
      </c>
      <c r="P161" s="78"/>
      <c r="Q161" s="78"/>
      <c r="R161" s="78"/>
      <c r="S161" s="78"/>
      <c r="T161" s="78"/>
    </row>
    <row r="162" spans="1:20" s="66" customFormat="1" ht="13.5" customHeight="1" x14ac:dyDescent="0.25">
      <c r="A162" s="120"/>
      <c r="B162" s="121"/>
      <c r="C162" s="121"/>
      <c r="D162" s="121"/>
      <c r="E162" s="121"/>
      <c r="F162" s="122"/>
      <c r="G162" s="72"/>
      <c r="H162" s="72"/>
      <c r="I162" s="72"/>
      <c r="J162" s="72"/>
      <c r="K162" s="73" t="str">
        <f t="shared" ref="K162" si="64">CONCATENATE(G162,L162)</f>
        <v/>
      </c>
      <c r="L162" s="74" t="str">
        <f t="shared" ref="L162" si="65">IF(OR(ISBLANK(I162),ISBLANK(J162)),IF(OR(G162="ALI",G162="AIE"),"L",IF(ISBLANK(G162),"","A")),IF(G162="EE",IF(J162&gt;=3,IF(I162&gt;=5,"H","A"),IF(J162&gt;=2,IF(I162&gt;=16,"H",IF(I162&lt;=4,"L","A")),IF(I162&lt;=15,"L","A"))),IF(OR(G162="SE",G162="CE"),IF(J162&gt;=4,IF(I162&gt;=6,"H","A"),IF(J162&gt;=2,IF(I162&gt;=20,"H",IF(I162&lt;=5,"L","A")),IF(I162&lt;=19,"L","A"))),IF(OR(G162="ALI",G162="AIE"),IF(J162&gt;=6,IF(I162&gt;=20,"H","A"),IF(J162&gt;=2,IF(I162&gt;=51,"H",IF(I162&lt;=19,"L","A")),IF(I162&lt;=50,"L","A")))))))</f>
        <v/>
      </c>
      <c r="M162" s="75" t="str">
        <f t="shared" ref="M162" si="66">IF(L162="L","Baixa",IF(L162="A","Média",IF(L162="","","Alta")))</f>
        <v/>
      </c>
      <c r="N162" s="73" t="str">
        <f t="shared" ref="N162" si="67">IF(ISBLANK(G162),"",IF(G162="ALI",IF(L162="L",7,IF(L162="A",10,15)),IF(G162="AIE",IF(L162="L",5,IF(L162="A",7,10)),IF(G162="SE",IF(L162="L",4,IF(L162="A",5,7)),IF(OR(G162="EE",G162="CE"),IF(L162="L",3,IF(L162="A",4,6)))))))</f>
        <v/>
      </c>
      <c r="O162" s="76" t="s">
        <v>83</v>
      </c>
      <c r="P162" s="78"/>
      <c r="Q162" s="78"/>
      <c r="R162" s="78"/>
      <c r="S162" s="78"/>
      <c r="T162" s="78"/>
    </row>
    <row r="163" spans="1:20" s="66" customFormat="1" ht="13.5" customHeight="1" x14ac:dyDescent="0.25">
      <c r="A163" s="117"/>
      <c r="B163" s="118"/>
      <c r="C163" s="118"/>
      <c r="D163" s="118"/>
      <c r="E163" s="118"/>
      <c r="F163" s="119"/>
      <c r="G163" s="72"/>
      <c r="H163" s="72"/>
      <c r="I163" s="72"/>
      <c r="J163" s="72"/>
      <c r="K163" s="73" t="str">
        <f t="shared" si="28"/>
        <v/>
      </c>
      <c r="L163" s="74" t="str">
        <f t="shared" si="29"/>
        <v/>
      </c>
      <c r="M163" s="75" t="str">
        <f t="shared" si="30"/>
        <v/>
      </c>
      <c r="N163" s="73" t="str">
        <f t="shared" si="31"/>
        <v/>
      </c>
      <c r="O163" s="76" t="s">
        <v>83</v>
      </c>
      <c r="P163" s="77"/>
      <c r="Q163" s="77"/>
      <c r="R163" s="77"/>
      <c r="S163" s="77"/>
      <c r="T163" s="77"/>
    </row>
    <row r="164" spans="1:20" s="66" customFormat="1" ht="13.5" customHeight="1" x14ac:dyDescent="0.25">
      <c r="A164" s="117"/>
      <c r="B164" s="118"/>
      <c r="C164" s="118"/>
      <c r="D164" s="118"/>
      <c r="E164" s="118"/>
      <c r="F164" s="119"/>
      <c r="G164" s="72"/>
      <c r="H164" s="72"/>
      <c r="I164" s="72"/>
      <c r="J164" s="72"/>
      <c r="K164" s="73" t="str">
        <f t="shared" si="28"/>
        <v/>
      </c>
      <c r="L164" s="74" t="str">
        <f t="shared" si="29"/>
        <v/>
      </c>
      <c r="M164" s="75" t="str">
        <f t="shared" si="30"/>
        <v/>
      </c>
      <c r="N164" s="73" t="str">
        <f t="shared" si="31"/>
        <v/>
      </c>
      <c r="O164" s="76" t="s">
        <v>83</v>
      </c>
      <c r="P164" s="77"/>
      <c r="Q164" s="77"/>
      <c r="R164" s="77"/>
      <c r="S164" s="77"/>
      <c r="T164" s="77"/>
    </row>
    <row r="165" spans="1:20" s="66" customFormat="1" ht="13.5" customHeight="1" x14ac:dyDescent="0.25">
      <c r="A165" s="117"/>
      <c r="B165" s="118"/>
      <c r="C165" s="118"/>
      <c r="D165" s="118"/>
      <c r="E165" s="118"/>
      <c r="F165" s="119"/>
      <c r="G165" s="72"/>
      <c r="H165" s="72"/>
      <c r="I165" s="72"/>
      <c r="J165" s="72"/>
      <c r="K165" s="73" t="str">
        <f t="shared" si="28"/>
        <v/>
      </c>
      <c r="L165" s="74" t="str">
        <f t="shared" si="29"/>
        <v/>
      </c>
      <c r="M165" s="75" t="str">
        <f t="shared" si="30"/>
        <v/>
      </c>
      <c r="N165" s="73" t="str">
        <f t="shared" si="31"/>
        <v/>
      </c>
      <c r="O165" s="76" t="s">
        <v>83</v>
      </c>
      <c r="P165" s="77"/>
      <c r="Q165" s="77"/>
      <c r="R165" s="77"/>
      <c r="S165" s="77"/>
      <c r="T165" s="77"/>
    </row>
    <row r="166" spans="1:20" s="66" customFormat="1" ht="13.5" customHeight="1" x14ac:dyDescent="0.25">
      <c r="A166" s="117"/>
      <c r="B166" s="118"/>
      <c r="C166" s="118"/>
      <c r="D166" s="118"/>
      <c r="E166" s="118"/>
      <c r="F166" s="119"/>
      <c r="G166" s="72"/>
      <c r="H166" s="72"/>
      <c r="I166" s="72"/>
      <c r="J166" s="72"/>
      <c r="K166" s="73" t="str">
        <f t="shared" ref="K166:K328" si="68">CONCATENATE(G166,L166)</f>
        <v/>
      </c>
      <c r="L166" s="74" t="str">
        <f t="shared" ref="L166:L328" si="69">IF(OR(ISBLANK(I166),ISBLANK(J166)),IF(OR(G166="ALI",G166="AIE"),"L",IF(ISBLANK(G166),"","A")),IF(G166="EE",IF(J166&gt;=3,IF(I166&gt;=5,"H","A"),IF(J166&gt;=2,IF(I166&gt;=16,"H",IF(I166&lt;=4,"L","A")),IF(I166&lt;=15,"L","A"))),IF(OR(G166="SE",G166="CE"),IF(J166&gt;=4,IF(I166&gt;=6,"H","A"),IF(J166&gt;=2,IF(I166&gt;=20,"H",IF(I166&lt;=5,"L","A")),IF(I166&lt;=19,"L","A"))),IF(OR(G166="ALI",G166="AIE"),IF(J166&gt;=6,IF(I166&gt;=20,"H","A"),IF(J166&gt;=2,IF(I166&gt;=51,"H",IF(I166&lt;=19,"L","A")),IF(I166&lt;=50,"L","A")))))))</f>
        <v/>
      </c>
      <c r="M166" s="75" t="str">
        <f t="shared" ref="M166:M328" si="70">IF(L166="L","Baixa",IF(L166="A","Média",IF(L166="","","Alta")))</f>
        <v/>
      </c>
      <c r="N166" s="73" t="str">
        <f t="shared" ref="N166:N328" si="71">IF(ISBLANK(G166),"",IF(G166="ALI",IF(L166="L",7,IF(L166="A",10,15)),IF(G166="AIE",IF(L166="L",5,IF(L166="A",7,10)),IF(G166="SE",IF(L166="L",4,IF(L166="A",5,7)),IF(OR(G166="EE",G166="CE"),IF(L166="L",3,IF(L166="A",4,6)))))))</f>
        <v/>
      </c>
      <c r="O166" s="76" t="s">
        <v>83</v>
      </c>
      <c r="P166" s="77"/>
      <c r="Q166" s="77"/>
      <c r="R166" s="77"/>
      <c r="S166" s="77"/>
      <c r="T166" s="77"/>
    </row>
    <row r="167" spans="1:20" s="66" customFormat="1" ht="13.5" customHeight="1" x14ac:dyDescent="0.25">
      <c r="A167" s="117"/>
      <c r="B167" s="118"/>
      <c r="C167" s="118"/>
      <c r="D167" s="118"/>
      <c r="E167" s="118"/>
      <c r="F167" s="119"/>
      <c r="G167" s="72"/>
      <c r="H167" s="72"/>
      <c r="I167" s="72"/>
      <c r="J167" s="72"/>
      <c r="K167" s="73" t="str">
        <f t="shared" si="68"/>
        <v/>
      </c>
      <c r="L167" s="74" t="str">
        <f t="shared" si="69"/>
        <v/>
      </c>
      <c r="M167" s="75" t="str">
        <f t="shared" si="70"/>
        <v/>
      </c>
      <c r="N167" s="73" t="str">
        <f t="shared" si="71"/>
        <v/>
      </c>
      <c r="O167" s="76" t="s">
        <v>83</v>
      </c>
      <c r="P167" s="77"/>
      <c r="Q167" s="77"/>
      <c r="R167" s="77"/>
      <c r="S167" s="77"/>
      <c r="T167" s="77"/>
    </row>
    <row r="168" spans="1:20" s="66" customFormat="1" ht="13.5" customHeight="1" x14ac:dyDescent="0.25">
      <c r="A168" s="117"/>
      <c r="B168" s="118"/>
      <c r="C168" s="118"/>
      <c r="D168" s="118"/>
      <c r="E168" s="118"/>
      <c r="F168" s="119"/>
      <c r="G168" s="72"/>
      <c r="H168" s="72"/>
      <c r="I168" s="72"/>
      <c r="J168" s="72"/>
      <c r="K168" s="73" t="str">
        <f t="shared" si="68"/>
        <v/>
      </c>
      <c r="L168" s="74" t="str">
        <f t="shared" si="69"/>
        <v/>
      </c>
      <c r="M168" s="75" t="str">
        <f t="shared" si="70"/>
        <v/>
      </c>
      <c r="N168" s="73" t="str">
        <f t="shared" si="71"/>
        <v/>
      </c>
      <c r="O168" s="76" t="s">
        <v>83</v>
      </c>
      <c r="P168" s="77"/>
      <c r="Q168" s="77"/>
      <c r="R168" s="77"/>
      <c r="S168" s="77"/>
      <c r="T168" s="77"/>
    </row>
    <row r="169" spans="1:20" s="66" customFormat="1" ht="13.5" customHeight="1" x14ac:dyDescent="0.25">
      <c r="A169" s="117"/>
      <c r="B169" s="118"/>
      <c r="C169" s="118"/>
      <c r="D169" s="118"/>
      <c r="E169" s="118"/>
      <c r="F169" s="119"/>
      <c r="G169" s="72"/>
      <c r="H169" s="72"/>
      <c r="I169" s="72"/>
      <c r="J169" s="72"/>
      <c r="K169" s="73" t="str">
        <f t="shared" si="68"/>
        <v/>
      </c>
      <c r="L169" s="74" t="str">
        <f t="shared" si="69"/>
        <v/>
      </c>
      <c r="M169" s="75" t="str">
        <f t="shared" si="70"/>
        <v/>
      </c>
      <c r="N169" s="73" t="str">
        <f t="shared" si="71"/>
        <v/>
      </c>
      <c r="O169" s="76" t="s">
        <v>83</v>
      </c>
      <c r="P169" s="77"/>
      <c r="Q169" s="77"/>
      <c r="R169" s="77"/>
      <c r="S169" s="77"/>
      <c r="T169" s="77"/>
    </row>
    <row r="170" spans="1:20" s="66" customFormat="1" ht="13.5" customHeight="1" x14ac:dyDescent="0.25">
      <c r="A170" s="117"/>
      <c r="B170" s="118"/>
      <c r="C170" s="118"/>
      <c r="D170" s="118"/>
      <c r="E170" s="118"/>
      <c r="F170" s="119"/>
      <c r="G170" s="72"/>
      <c r="H170" s="72"/>
      <c r="I170" s="72"/>
      <c r="J170" s="72"/>
      <c r="K170" s="73" t="str">
        <f t="shared" si="68"/>
        <v/>
      </c>
      <c r="L170" s="74" t="str">
        <f t="shared" si="69"/>
        <v/>
      </c>
      <c r="M170" s="75" t="str">
        <f t="shared" si="70"/>
        <v/>
      </c>
      <c r="N170" s="73" t="str">
        <f t="shared" si="71"/>
        <v/>
      </c>
      <c r="O170" s="76" t="s">
        <v>83</v>
      </c>
      <c r="P170" s="77"/>
      <c r="Q170" s="77"/>
      <c r="R170" s="77"/>
      <c r="S170" s="77"/>
      <c r="T170" s="77"/>
    </row>
    <row r="171" spans="1:20" s="66" customFormat="1" ht="13.5" customHeight="1" x14ac:dyDescent="0.25">
      <c r="A171" s="80"/>
      <c r="B171" s="78"/>
      <c r="C171" s="78"/>
      <c r="D171" s="78"/>
      <c r="E171" s="78"/>
      <c r="F171" s="79"/>
      <c r="G171" s="72"/>
      <c r="H171" s="72"/>
      <c r="I171" s="72"/>
      <c r="J171" s="72"/>
      <c r="K171" s="73"/>
      <c r="L171" s="74"/>
      <c r="M171" s="75"/>
      <c r="N171" s="73"/>
      <c r="O171" s="76"/>
      <c r="P171" s="78"/>
      <c r="Q171" s="78"/>
      <c r="R171" s="78"/>
      <c r="S171" s="78"/>
      <c r="T171" s="78"/>
    </row>
    <row r="172" spans="1:20" s="66" customFormat="1" ht="13.5" customHeight="1" x14ac:dyDescent="0.25">
      <c r="A172" s="117"/>
      <c r="B172" s="118"/>
      <c r="C172" s="118"/>
      <c r="D172" s="118"/>
      <c r="E172" s="118"/>
      <c r="F172" s="119"/>
      <c r="G172" s="72"/>
      <c r="H172" s="72"/>
      <c r="I172" s="72"/>
      <c r="J172" s="72"/>
      <c r="K172" s="73" t="str">
        <f>CONCATENATE(G172,L172)</f>
        <v/>
      </c>
      <c r="L172" s="74" t="str">
        <f>IF(OR(ISBLANK(I172),ISBLANK(J172)),IF(OR(G172="ALI",G172="AIE"),"L",IF(ISBLANK(G172),"","A")),IF(G172="EE",IF(J172&gt;=3,IF(I172&gt;=5,"H","A"),IF(J172&gt;=2,IF(I172&gt;=16,"H",IF(I172&lt;=4,"L","A")),IF(I172&lt;=15,"L","A"))),IF(OR(G172="SE",G172="CE"),IF(J172&gt;=4,IF(I172&gt;=6,"H","A"),IF(J172&gt;=2,IF(I172&gt;=20,"H",IF(I172&lt;=5,"L","A")),IF(I172&lt;=19,"L","A"))),IF(OR(G172="ALI",G172="AIE"),IF(J172&gt;=6,IF(I172&gt;=20,"H","A"),IF(J172&gt;=2,IF(I172&gt;=51,"H",IF(I172&lt;=19,"L","A")),IF(I172&lt;=50,"L","A")))))))</f>
        <v/>
      </c>
      <c r="M172" s="75" t="str">
        <f>IF(L172="L","Baixa",IF(L172="A","Média",IF(L172="","","Alta")))</f>
        <v/>
      </c>
      <c r="N172" s="73" t="str">
        <f>IF(ISBLANK(G172),"",IF(G172="ALI",IF(L172="L",7,IF(L172="A",10,15)),IF(G172="AIE",IF(L172="L",5,IF(L172="A",7,10)),IF(G172="SE",IF(L172="L",4,IF(L172="A",5,7)),IF(OR(G172="EE",G172="CE"),IF(L172="L",3,IF(L172="A",4,6)))))))</f>
        <v/>
      </c>
      <c r="O172" s="76" t="s">
        <v>83</v>
      </c>
      <c r="P172" s="78"/>
      <c r="Q172" s="78"/>
      <c r="R172" s="78"/>
      <c r="S172" s="78"/>
      <c r="T172" s="78"/>
    </row>
    <row r="173" spans="1:20" s="66" customFormat="1" ht="13.5" customHeight="1" x14ac:dyDescent="0.25">
      <c r="A173" s="117"/>
      <c r="B173" s="118"/>
      <c r="C173" s="118"/>
      <c r="D173" s="118"/>
      <c r="E173" s="118"/>
      <c r="F173" s="119"/>
      <c r="G173" s="72"/>
      <c r="H173" s="72"/>
      <c r="I173" s="72"/>
      <c r="J173" s="72"/>
      <c r="K173" s="73" t="str">
        <f t="shared" ref="K173:K248" si="72">CONCATENATE(G173,L173)</f>
        <v/>
      </c>
      <c r="L173" s="74" t="str">
        <f t="shared" ref="L173:L248" si="73">IF(OR(ISBLANK(I173),ISBLANK(J173)),IF(OR(G173="ALI",G173="AIE"),"L",IF(ISBLANK(G173),"","A")),IF(G173="EE",IF(J173&gt;=3,IF(I173&gt;=5,"H","A"),IF(J173&gt;=2,IF(I173&gt;=16,"H",IF(I173&lt;=4,"L","A")),IF(I173&lt;=15,"L","A"))),IF(OR(G173="SE",G173="CE"),IF(J173&gt;=4,IF(I173&gt;=6,"H","A"),IF(J173&gt;=2,IF(I173&gt;=20,"H",IF(I173&lt;=5,"L","A")),IF(I173&lt;=19,"L","A"))),IF(OR(G173="ALI",G173="AIE"),IF(J173&gt;=6,IF(I173&gt;=20,"H","A"),IF(J173&gt;=2,IF(I173&gt;=51,"H",IF(I173&lt;=19,"L","A")),IF(I173&lt;=50,"L","A")))))))</f>
        <v/>
      </c>
      <c r="M173" s="75" t="str">
        <f t="shared" ref="M173:M248" si="74">IF(L173="L","Baixa",IF(L173="A","Média",IF(L173="","","Alta")))</f>
        <v/>
      </c>
      <c r="N173" s="73" t="str">
        <f t="shared" ref="N173:N248" si="75">IF(ISBLANK(G173),"",IF(G173="ALI",IF(L173="L",7,IF(L173="A",10,15)),IF(G173="AIE",IF(L173="L",5,IF(L173="A",7,10)),IF(G173="SE",IF(L173="L",4,IF(L173="A",5,7)),IF(OR(G173="EE",G173="CE"),IF(L173="L",3,IF(L173="A",4,6)))))))</f>
        <v/>
      </c>
      <c r="O173" s="76" t="s">
        <v>83</v>
      </c>
      <c r="P173" s="78"/>
      <c r="Q173" s="78"/>
      <c r="R173" s="78"/>
      <c r="S173" s="78"/>
      <c r="T173" s="78"/>
    </row>
    <row r="174" spans="1:20" s="66" customFormat="1" ht="13.5" customHeight="1" x14ac:dyDescent="0.25">
      <c r="A174" s="117"/>
      <c r="B174" s="118"/>
      <c r="C174" s="118"/>
      <c r="D174" s="118"/>
      <c r="E174" s="118"/>
      <c r="F174" s="119"/>
      <c r="G174" s="72"/>
      <c r="H174" s="72"/>
      <c r="I174" s="72"/>
      <c r="J174" s="72"/>
      <c r="K174" s="73" t="str">
        <f t="shared" si="72"/>
        <v/>
      </c>
      <c r="L174" s="74" t="str">
        <f t="shared" si="73"/>
        <v/>
      </c>
      <c r="M174" s="75" t="str">
        <f t="shared" si="74"/>
        <v/>
      </c>
      <c r="N174" s="73" t="str">
        <f t="shared" si="75"/>
        <v/>
      </c>
      <c r="O174" s="76" t="s">
        <v>83</v>
      </c>
      <c r="P174" s="78"/>
      <c r="Q174" s="78"/>
      <c r="R174" s="78"/>
      <c r="S174" s="78"/>
      <c r="T174" s="78"/>
    </row>
    <row r="175" spans="1:20" s="66" customFormat="1" ht="13.5" customHeight="1" x14ac:dyDescent="0.25">
      <c r="A175" s="117"/>
      <c r="B175" s="118"/>
      <c r="C175" s="118"/>
      <c r="D175" s="118"/>
      <c r="E175" s="118"/>
      <c r="F175" s="119"/>
      <c r="G175" s="72"/>
      <c r="H175" s="72"/>
      <c r="I175" s="72"/>
      <c r="J175" s="72"/>
      <c r="K175" s="73" t="str">
        <f t="shared" si="72"/>
        <v/>
      </c>
      <c r="L175" s="74" t="str">
        <f t="shared" si="73"/>
        <v/>
      </c>
      <c r="M175" s="75" t="str">
        <f t="shared" si="74"/>
        <v/>
      </c>
      <c r="N175" s="73" t="str">
        <f t="shared" si="75"/>
        <v/>
      </c>
      <c r="O175" s="76" t="s">
        <v>83</v>
      </c>
      <c r="P175" s="78"/>
      <c r="Q175" s="78"/>
      <c r="R175" s="78"/>
      <c r="S175" s="78"/>
      <c r="T175" s="78"/>
    </row>
    <row r="176" spans="1:20" s="66" customFormat="1" ht="13.5" customHeight="1" x14ac:dyDescent="0.25">
      <c r="A176" s="123"/>
      <c r="B176" s="124"/>
      <c r="C176" s="124"/>
      <c r="D176" s="124"/>
      <c r="E176" s="124"/>
      <c r="F176" s="125"/>
      <c r="G176" s="72"/>
      <c r="H176" s="72"/>
      <c r="I176" s="72"/>
      <c r="J176" s="72"/>
      <c r="K176" s="73" t="str">
        <f t="shared" si="72"/>
        <v/>
      </c>
      <c r="L176" s="74" t="str">
        <f t="shared" si="73"/>
        <v/>
      </c>
      <c r="M176" s="75" t="str">
        <f t="shared" si="74"/>
        <v/>
      </c>
      <c r="N176" s="73" t="str">
        <f t="shared" si="75"/>
        <v/>
      </c>
      <c r="O176" s="76" t="s">
        <v>83</v>
      </c>
      <c r="P176" s="78"/>
      <c r="Q176" s="78"/>
      <c r="R176" s="78"/>
      <c r="S176" s="78"/>
      <c r="T176" s="78"/>
    </row>
    <row r="177" spans="1:20" s="66" customFormat="1" ht="13.5" customHeight="1" x14ac:dyDescent="0.25">
      <c r="A177" s="117"/>
      <c r="B177" s="118"/>
      <c r="C177" s="118"/>
      <c r="D177" s="118"/>
      <c r="E177" s="118"/>
      <c r="F177" s="119"/>
      <c r="G177" s="72"/>
      <c r="H177" s="72"/>
      <c r="I177" s="72"/>
      <c r="J177" s="72"/>
      <c r="K177" s="73" t="str">
        <f t="shared" si="72"/>
        <v/>
      </c>
      <c r="L177" s="74" t="str">
        <f t="shared" si="73"/>
        <v/>
      </c>
      <c r="M177" s="75" t="str">
        <f t="shared" si="74"/>
        <v/>
      </c>
      <c r="N177" s="73" t="str">
        <f t="shared" si="75"/>
        <v/>
      </c>
      <c r="O177" s="76" t="s">
        <v>83</v>
      </c>
      <c r="P177" s="78"/>
      <c r="Q177" s="78"/>
      <c r="R177" s="78"/>
      <c r="S177" s="78"/>
      <c r="T177" s="78"/>
    </row>
    <row r="178" spans="1:20" s="66" customFormat="1" ht="13.5" customHeight="1" x14ac:dyDescent="0.25">
      <c r="A178" s="117"/>
      <c r="B178" s="118"/>
      <c r="C178" s="118"/>
      <c r="D178" s="118"/>
      <c r="E178" s="118"/>
      <c r="F178" s="119"/>
      <c r="G178" s="72"/>
      <c r="H178" s="72"/>
      <c r="I178" s="72"/>
      <c r="J178" s="72"/>
      <c r="K178" s="73" t="str">
        <f t="shared" si="72"/>
        <v/>
      </c>
      <c r="L178" s="74" t="str">
        <f t="shared" si="73"/>
        <v/>
      </c>
      <c r="M178" s="75" t="str">
        <f t="shared" si="74"/>
        <v/>
      </c>
      <c r="N178" s="73" t="str">
        <f t="shared" si="75"/>
        <v/>
      </c>
      <c r="O178" s="76" t="s">
        <v>83</v>
      </c>
      <c r="P178" s="78"/>
      <c r="Q178" s="78"/>
      <c r="R178" s="78"/>
      <c r="S178" s="78"/>
      <c r="T178" s="78"/>
    </row>
    <row r="179" spans="1:20" s="66" customFormat="1" ht="13.5" customHeight="1" x14ac:dyDescent="0.25">
      <c r="A179" s="120"/>
      <c r="B179" s="121"/>
      <c r="C179" s="121"/>
      <c r="D179" s="121"/>
      <c r="E179" s="121"/>
      <c r="F179" s="122"/>
      <c r="G179" s="72"/>
      <c r="H179" s="72"/>
      <c r="I179" s="72"/>
      <c r="J179" s="72"/>
      <c r="K179" s="73" t="str">
        <f t="shared" si="72"/>
        <v/>
      </c>
      <c r="L179" s="74" t="str">
        <f t="shared" si="73"/>
        <v/>
      </c>
      <c r="M179" s="75" t="str">
        <f t="shared" si="74"/>
        <v/>
      </c>
      <c r="N179" s="73" t="str">
        <f t="shared" si="75"/>
        <v/>
      </c>
      <c r="O179" s="76" t="s">
        <v>83</v>
      </c>
      <c r="P179" s="78"/>
      <c r="Q179" s="78"/>
      <c r="R179" s="78"/>
      <c r="S179" s="78"/>
      <c r="T179" s="78"/>
    </row>
    <row r="180" spans="1:20" s="66" customFormat="1" ht="13.5" customHeight="1" x14ac:dyDescent="0.25">
      <c r="A180" s="117"/>
      <c r="B180" s="118"/>
      <c r="C180" s="118"/>
      <c r="D180" s="118"/>
      <c r="E180" s="118"/>
      <c r="F180" s="119"/>
      <c r="G180" s="72"/>
      <c r="H180" s="72"/>
      <c r="I180" s="72"/>
      <c r="J180" s="72"/>
      <c r="K180" s="73" t="str">
        <f t="shared" si="72"/>
        <v/>
      </c>
      <c r="L180" s="74" t="str">
        <f t="shared" si="73"/>
        <v/>
      </c>
      <c r="M180" s="75" t="str">
        <f t="shared" si="74"/>
        <v/>
      </c>
      <c r="N180" s="73" t="str">
        <f t="shared" si="75"/>
        <v/>
      </c>
      <c r="O180" s="76" t="s">
        <v>83</v>
      </c>
      <c r="P180" s="78"/>
      <c r="Q180" s="78"/>
      <c r="R180" s="78"/>
      <c r="S180" s="78"/>
      <c r="T180" s="78"/>
    </row>
    <row r="181" spans="1:20" s="66" customFormat="1" ht="13.5" customHeight="1" x14ac:dyDescent="0.25">
      <c r="A181" s="117"/>
      <c r="B181" s="118"/>
      <c r="C181" s="118"/>
      <c r="D181" s="118"/>
      <c r="E181" s="118"/>
      <c r="F181" s="119"/>
      <c r="G181" s="72"/>
      <c r="H181" s="72"/>
      <c r="I181" s="72"/>
      <c r="J181" s="72"/>
      <c r="K181" s="73" t="str">
        <f t="shared" si="72"/>
        <v/>
      </c>
      <c r="L181" s="74" t="str">
        <f t="shared" si="73"/>
        <v/>
      </c>
      <c r="M181" s="75" t="str">
        <f t="shared" si="74"/>
        <v/>
      </c>
      <c r="N181" s="73" t="str">
        <f t="shared" si="75"/>
        <v/>
      </c>
      <c r="O181" s="76" t="s">
        <v>83</v>
      </c>
      <c r="P181" s="78"/>
      <c r="Q181" s="78"/>
      <c r="R181" s="78"/>
      <c r="S181" s="78"/>
      <c r="T181" s="78"/>
    </row>
    <row r="182" spans="1:20" s="66" customFormat="1" ht="13.5" customHeight="1" x14ac:dyDescent="0.25">
      <c r="A182" s="117"/>
      <c r="B182" s="118"/>
      <c r="C182" s="118"/>
      <c r="D182" s="118"/>
      <c r="E182" s="118"/>
      <c r="F182" s="119"/>
      <c r="G182" s="72"/>
      <c r="H182" s="72"/>
      <c r="I182" s="72"/>
      <c r="J182" s="72"/>
      <c r="K182" s="73" t="str">
        <f t="shared" si="72"/>
        <v/>
      </c>
      <c r="L182" s="74" t="str">
        <f t="shared" si="73"/>
        <v/>
      </c>
      <c r="M182" s="75" t="str">
        <f t="shared" si="74"/>
        <v/>
      </c>
      <c r="N182" s="73" t="str">
        <f t="shared" si="75"/>
        <v/>
      </c>
      <c r="O182" s="76" t="s">
        <v>83</v>
      </c>
      <c r="P182" s="78"/>
      <c r="Q182" s="78"/>
      <c r="R182" s="78"/>
      <c r="S182" s="78"/>
      <c r="T182" s="78"/>
    </row>
    <row r="183" spans="1:20" s="66" customFormat="1" ht="13.5" customHeight="1" x14ac:dyDescent="0.25">
      <c r="A183" s="117"/>
      <c r="B183" s="118"/>
      <c r="C183" s="118"/>
      <c r="D183" s="118"/>
      <c r="E183" s="118"/>
      <c r="F183" s="119"/>
      <c r="G183" s="72"/>
      <c r="H183" s="72"/>
      <c r="I183" s="72"/>
      <c r="J183" s="72"/>
      <c r="K183" s="73" t="str">
        <f t="shared" si="72"/>
        <v/>
      </c>
      <c r="L183" s="74" t="str">
        <f t="shared" si="73"/>
        <v/>
      </c>
      <c r="M183" s="75" t="str">
        <f t="shared" si="74"/>
        <v/>
      </c>
      <c r="N183" s="73" t="str">
        <f t="shared" si="75"/>
        <v/>
      </c>
      <c r="O183" s="76" t="s">
        <v>83</v>
      </c>
      <c r="P183" s="78"/>
      <c r="Q183" s="78"/>
      <c r="R183" s="78"/>
      <c r="S183" s="78"/>
      <c r="T183" s="78"/>
    </row>
    <row r="184" spans="1:20" s="66" customFormat="1" ht="13.5" customHeight="1" x14ac:dyDescent="0.25">
      <c r="A184" s="120"/>
      <c r="B184" s="121"/>
      <c r="C184" s="121"/>
      <c r="D184" s="121"/>
      <c r="E184" s="121"/>
      <c r="F184" s="122"/>
      <c r="G184" s="72"/>
      <c r="H184" s="72"/>
      <c r="I184" s="72"/>
      <c r="J184" s="72"/>
      <c r="K184" s="73" t="str">
        <f t="shared" si="72"/>
        <v/>
      </c>
      <c r="L184" s="74" t="str">
        <f t="shared" si="73"/>
        <v/>
      </c>
      <c r="M184" s="75" t="str">
        <f t="shared" si="74"/>
        <v/>
      </c>
      <c r="N184" s="73" t="str">
        <f t="shared" si="75"/>
        <v/>
      </c>
      <c r="O184" s="76" t="s">
        <v>83</v>
      </c>
      <c r="P184" s="78"/>
      <c r="Q184" s="78"/>
      <c r="R184" s="78"/>
      <c r="S184" s="78"/>
      <c r="T184" s="78"/>
    </row>
    <row r="185" spans="1:20" s="66" customFormat="1" ht="13.5" customHeight="1" x14ac:dyDescent="0.25">
      <c r="A185" s="117"/>
      <c r="B185" s="118"/>
      <c r="C185" s="118"/>
      <c r="D185" s="118"/>
      <c r="E185" s="118"/>
      <c r="F185" s="119"/>
      <c r="G185" s="72"/>
      <c r="H185" s="72"/>
      <c r="I185" s="72"/>
      <c r="J185" s="72"/>
      <c r="K185" s="73" t="str">
        <f t="shared" si="72"/>
        <v/>
      </c>
      <c r="L185" s="74" t="str">
        <f t="shared" si="73"/>
        <v/>
      </c>
      <c r="M185" s="75" t="str">
        <f t="shared" si="74"/>
        <v/>
      </c>
      <c r="N185" s="73" t="str">
        <f t="shared" si="75"/>
        <v/>
      </c>
      <c r="O185" s="76" t="s">
        <v>83</v>
      </c>
      <c r="P185" s="78"/>
      <c r="Q185" s="78"/>
      <c r="R185" s="78"/>
      <c r="S185" s="78"/>
      <c r="T185" s="78"/>
    </row>
    <row r="186" spans="1:20" s="66" customFormat="1" ht="13.5" customHeight="1" x14ac:dyDescent="0.25">
      <c r="A186" s="117"/>
      <c r="B186" s="118"/>
      <c r="C186" s="118"/>
      <c r="D186" s="118"/>
      <c r="E186" s="118"/>
      <c r="F186" s="119"/>
      <c r="G186" s="72"/>
      <c r="H186" s="72"/>
      <c r="I186" s="72"/>
      <c r="J186" s="72"/>
      <c r="K186" s="73" t="str">
        <f t="shared" si="72"/>
        <v/>
      </c>
      <c r="L186" s="74" t="str">
        <f t="shared" si="73"/>
        <v/>
      </c>
      <c r="M186" s="75" t="str">
        <f t="shared" si="74"/>
        <v/>
      </c>
      <c r="N186" s="73" t="str">
        <f t="shared" si="75"/>
        <v/>
      </c>
      <c r="O186" s="76" t="s">
        <v>83</v>
      </c>
      <c r="P186" s="78"/>
      <c r="Q186" s="78"/>
      <c r="R186" s="78"/>
      <c r="S186" s="78"/>
      <c r="T186" s="78"/>
    </row>
    <row r="187" spans="1:20" s="66" customFormat="1" ht="13.5" customHeight="1" x14ac:dyDescent="0.25">
      <c r="A187" s="117"/>
      <c r="B187" s="118"/>
      <c r="C187" s="118"/>
      <c r="D187" s="118"/>
      <c r="E187" s="118"/>
      <c r="F187" s="119"/>
      <c r="G187" s="72"/>
      <c r="H187" s="72"/>
      <c r="I187" s="72"/>
      <c r="J187" s="72"/>
      <c r="K187" s="73" t="str">
        <f t="shared" si="72"/>
        <v/>
      </c>
      <c r="L187" s="74" t="str">
        <f t="shared" si="73"/>
        <v/>
      </c>
      <c r="M187" s="75" t="str">
        <f t="shared" si="74"/>
        <v/>
      </c>
      <c r="N187" s="73" t="str">
        <f t="shared" si="75"/>
        <v/>
      </c>
      <c r="O187" s="76" t="s">
        <v>83</v>
      </c>
      <c r="P187" s="78"/>
      <c r="Q187" s="78"/>
      <c r="R187" s="78"/>
      <c r="S187" s="78"/>
      <c r="T187" s="78"/>
    </row>
    <row r="188" spans="1:20" s="66" customFormat="1" ht="13.5" customHeight="1" x14ac:dyDescent="0.25">
      <c r="A188" s="117"/>
      <c r="B188" s="118"/>
      <c r="C188" s="118"/>
      <c r="D188" s="118"/>
      <c r="E188" s="118"/>
      <c r="F188" s="119"/>
      <c r="G188" s="72"/>
      <c r="H188" s="72"/>
      <c r="I188" s="72"/>
      <c r="J188" s="72"/>
      <c r="K188" s="73" t="str">
        <f t="shared" si="72"/>
        <v/>
      </c>
      <c r="L188" s="74" t="str">
        <f t="shared" si="73"/>
        <v/>
      </c>
      <c r="M188" s="75" t="str">
        <f t="shared" si="74"/>
        <v/>
      </c>
      <c r="N188" s="73" t="str">
        <f t="shared" si="75"/>
        <v/>
      </c>
      <c r="O188" s="76" t="s">
        <v>83</v>
      </c>
      <c r="P188" s="78"/>
      <c r="Q188" s="78"/>
      <c r="R188" s="78"/>
      <c r="S188" s="78"/>
      <c r="T188" s="78"/>
    </row>
    <row r="189" spans="1:20" s="66" customFormat="1" ht="13.5" customHeight="1" x14ac:dyDescent="0.25">
      <c r="A189" s="117"/>
      <c r="B189" s="118"/>
      <c r="C189" s="118"/>
      <c r="D189" s="118"/>
      <c r="E189" s="118"/>
      <c r="F189" s="119"/>
      <c r="G189" s="72"/>
      <c r="H189" s="72"/>
      <c r="I189" s="72"/>
      <c r="J189" s="72"/>
      <c r="K189" s="73" t="str">
        <f t="shared" si="72"/>
        <v/>
      </c>
      <c r="L189" s="74" t="str">
        <f t="shared" si="73"/>
        <v/>
      </c>
      <c r="M189" s="75" t="str">
        <f t="shared" si="74"/>
        <v/>
      </c>
      <c r="N189" s="73" t="str">
        <f t="shared" si="75"/>
        <v/>
      </c>
      <c r="O189" s="76" t="s">
        <v>83</v>
      </c>
      <c r="P189" s="78"/>
      <c r="Q189" s="78"/>
      <c r="R189" s="78"/>
      <c r="S189" s="78"/>
      <c r="T189" s="78"/>
    </row>
    <row r="190" spans="1:20" s="66" customFormat="1" ht="13.5" customHeight="1" x14ac:dyDescent="0.25">
      <c r="A190" s="117"/>
      <c r="B190" s="118"/>
      <c r="C190" s="118"/>
      <c r="D190" s="118"/>
      <c r="E190" s="118"/>
      <c r="F190" s="119"/>
      <c r="G190" s="72"/>
      <c r="H190" s="72"/>
      <c r="I190" s="72"/>
      <c r="J190" s="72"/>
      <c r="K190" s="73" t="str">
        <f t="shared" si="72"/>
        <v/>
      </c>
      <c r="L190" s="74" t="str">
        <f t="shared" si="73"/>
        <v/>
      </c>
      <c r="M190" s="75" t="str">
        <f t="shared" si="74"/>
        <v/>
      </c>
      <c r="N190" s="73" t="str">
        <f t="shared" si="75"/>
        <v/>
      </c>
      <c r="O190" s="76" t="s">
        <v>83</v>
      </c>
      <c r="P190" s="78"/>
      <c r="Q190" s="78"/>
      <c r="R190" s="78"/>
      <c r="S190" s="78"/>
      <c r="T190" s="78"/>
    </row>
    <row r="191" spans="1:20" s="66" customFormat="1" ht="13.5" customHeight="1" x14ac:dyDescent="0.25">
      <c r="A191" s="117"/>
      <c r="B191" s="118"/>
      <c r="C191" s="118"/>
      <c r="D191" s="118"/>
      <c r="E191" s="118"/>
      <c r="F191" s="119"/>
      <c r="G191" s="72"/>
      <c r="H191" s="72"/>
      <c r="I191" s="72"/>
      <c r="J191" s="72"/>
      <c r="K191" s="73" t="str">
        <f t="shared" si="72"/>
        <v/>
      </c>
      <c r="L191" s="74" t="str">
        <f t="shared" si="73"/>
        <v/>
      </c>
      <c r="M191" s="75" t="str">
        <f t="shared" si="74"/>
        <v/>
      </c>
      <c r="N191" s="73" t="str">
        <f t="shared" si="75"/>
        <v/>
      </c>
      <c r="O191" s="76" t="s">
        <v>83</v>
      </c>
      <c r="P191" s="78"/>
      <c r="Q191" s="78"/>
      <c r="R191" s="78"/>
      <c r="S191" s="78"/>
      <c r="T191" s="78"/>
    </row>
    <row r="192" spans="1:20" s="66" customFormat="1" ht="13.5" customHeight="1" x14ac:dyDescent="0.25">
      <c r="A192" s="123"/>
      <c r="B192" s="124"/>
      <c r="C192" s="124"/>
      <c r="D192" s="124"/>
      <c r="E192" s="124"/>
      <c r="F192" s="125"/>
      <c r="G192" s="72"/>
      <c r="H192" s="72"/>
      <c r="I192" s="72"/>
      <c r="J192" s="72"/>
      <c r="K192" s="73" t="str">
        <f t="shared" si="72"/>
        <v/>
      </c>
      <c r="L192" s="74" t="str">
        <f t="shared" si="73"/>
        <v/>
      </c>
      <c r="M192" s="75" t="str">
        <f t="shared" si="74"/>
        <v/>
      </c>
      <c r="N192" s="73" t="str">
        <f t="shared" si="75"/>
        <v/>
      </c>
      <c r="O192" s="76" t="s">
        <v>83</v>
      </c>
      <c r="P192" s="78"/>
      <c r="Q192" s="78"/>
      <c r="R192" s="78"/>
      <c r="S192" s="78"/>
      <c r="T192" s="78"/>
    </row>
    <row r="193" spans="1:20" s="66" customFormat="1" ht="13.5" customHeight="1" x14ac:dyDescent="0.25">
      <c r="A193" s="80"/>
      <c r="B193" s="78"/>
      <c r="C193" s="78"/>
      <c r="D193" s="78"/>
      <c r="E193" s="78"/>
      <c r="F193" s="79"/>
      <c r="G193" s="72"/>
      <c r="H193" s="72"/>
      <c r="I193" s="72"/>
      <c r="J193" s="72"/>
      <c r="K193" s="73" t="str">
        <f t="shared" si="72"/>
        <v/>
      </c>
      <c r="L193" s="74" t="str">
        <f t="shared" si="73"/>
        <v/>
      </c>
      <c r="M193" s="75" t="str">
        <f t="shared" si="74"/>
        <v/>
      </c>
      <c r="N193" s="73" t="str">
        <f t="shared" si="75"/>
        <v/>
      </c>
      <c r="O193" s="76" t="s">
        <v>83</v>
      </c>
      <c r="P193" s="78"/>
      <c r="Q193" s="78"/>
      <c r="R193" s="78"/>
      <c r="S193" s="78"/>
      <c r="T193" s="78"/>
    </row>
    <row r="194" spans="1:20" s="66" customFormat="1" ht="13.5" customHeight="1" x14ac:dyDescent="0.25">
      <c r="A194" s="117"/>
      <c r="B194" s="118"/>
      <c r="C194" s="118"/>
      <c r="D194" s="118"/>
      <c r="E194" s="118"/>
      <c r="F194" s="119"/>
      <c r="G194" s="72"/>
      <c r="H194" s="72"/>
      <c r="I194" s="72"/>
      <c r="J194" s="72"/>
      <c r="K194" s="73" t="str">
        <f t="shared" si="72"/>
        <v/>
      </c>
      <c r="L194" s="74" t="str">
        <f t="shared" si="73"/>
        <v/>
      </c>
      <c r="M194" s="75" t="str">
        <f t="shared" si="74"/>
        <v/>
      </c>
      <c r="N194" s="73" t="str">
        <f t="shared" si="75"/>
        <v/>
      </c>
      <c r="O194" s="76" t="s">
        <v>83</v>
      </c>
      <c r="P194" s="78"/>
      <c r="Q194" s="78"/>
      <c r="R194" s="78"/>
      <c r="S194" s="78"/>
      <c r="T194" s="78"/>
    </row>
    <row r="195" spans="1:20" s="66" customFormat="1" ht="13.5" customHeight="1" x14ac:dyDescent="0.25">
      <c r="A195" s="117"/>
      <c r="B195" s="118"/>
      <c r="C195" s="118"/>
      <c r="D195" s="118"/>
      <c r="E195" s="118"/>
      <c r="F195" s="119"/>
      <c r="G195" s="72"/>
      <c r="H195" s="72"/>
      <c r="I195" s="72"/>
      <c r="J195" s="72"/>
      <c r="K195" s="73" t="str">
        <f t="shared" si="72"/>
        <v/>
      </c>
      <c r="L195" s="74" t="str">
        <f t="shared" si="73"/>
        <v/>
      </c>
      <c r="M195" s="75" t="str">
        <f t="shared" si="74"/>
        <v/>
      </c>
      <c r="N195" s="73" t="str">
        <f t="shared" si="75"/>
        <v/>
      </c>
      <c r="O195" s="76" t="s">
        <v>83</v>
      </c>
      <c r="P195" s="78"/>
      <c r="Q195" s="78"/>
      <c r="R195" s="78"/>
      <c r="S195" s="78"/>
      <c r="T195" s="78"/>
    </row>
    <row r="196" spans="1:20" s="66" customFormat="1" ht="13.5" customHeight="1" x14ac:dyDescent="0.25">
      <c r="A196" s="117"/>
      <c r="B196" s="118"/>
      <c r="C196" s="118"/>
      <c r="D196" s="118"/>
      <c r="E196" s="118"/>
      <c r="F196" s="119"/>
      <c r="G196" s="72"/>
      <c r="H196" s="72"/>
      <c r="I196" s="72"/>
      <c r="J196" s="72"/>
      <c r="K196" s="73" t="str">
        <f t="shared" si="72"/>
        <v/>
      </c>
      <c r="L196" s="74" t="str">
        <f t="shared" si="73"/>
        <v/>
      </c>
      <c r="M196" s="75" t="str">
        <f t="shared" si="74"/>
        <v/>
      </c>
      <c r="N196" s="73" t="str">
        <f t="shared" si="75"/>
        <v/>
      </c>
      <c r="O196" s="76" t="s">
        <v>83</v>
      </c>
      <c r="P196" s="78"/>
      <c r="Q196" s="78"/>
      <c r="R196" s="78"/>
      <c r="S196" s="78"/>
      <c r="T196" s="78"/>
    </row>
    <row r="197" spans="1:20" s="66" customFormat="1" ht="13.5" customHeight="1" x14ac:dyDescent="0.25">
      <c r="A197" s="117"/>
      <c r="B197" s="118"/>
      <c r="C197" s="118"/>
      <c r="D197" s="118"/>
      <c r="E197" s="118"/>
      <c r="F197" s="119"/>
      <c r="G197" s="72"/>
      <c r="H197" s="72"/>
      <c r="I197" s="72"/>
      <c r="J197" s="72"/>
      <c r="K197" s="73" t="str">
        <f t="shared" ref="K197:K198" si="76">CONCATENATE(G197,L197)</f>
        <v/>
      </c>
      <c r="L197" s="74" t="str">
        <f t="shared" ref="L197:L198" si="77">IF(OR(ISBLANK(I197),ISBLANK(J197)),IF(OR(G197="ALI",G197="AIE"),"L",IF(ISBLANK(G197),"","A")),IF(G197="EE",IF(J197&gt;=3,IF(I197&gt;=5,"H","A"),IF(J197&gt;=2,IF(I197&gt;=16,"H",IF(I197&lt;=4,"L","A")),IF(I197&lt;=15,"L","A"))),IF(OR(G197="SE",G197="CE"),IF(J197&gt;=4,IF(I197&gt;=6,"H","A"),IF(J197&gt;=2,IF(I197&gt;=20,"H",IF(I197&lt;=5,"L","A")),IF(I197&lt;=19,"L","A"))),IF(OR(G197="ALI",G197="AIE"),IF(J197&gt;=6,IF(I197&gt;=20,"H","A"),IF(J197&gt;=2,IF(I197&gt;=51,"H",IF(I197&lt;=19,"L","A")),IF(I197&lt;=50,"L","A")))))))</f>
        <v/>
      </c>
      <c r="M197" s="75" t="str">
        <f t="shared" ref="M197:M198" si="78">IF(L197="L","Baixa",IF(L197="A","Média",IF(L197="","","Alta")))</f>
        <v/>
      </c>
      <c r="N197" s="73" t="str">
        <f t="shared" ref="N197:N198" si="79">IF(ISBLANK(G197),"",IF(G197="ALI",IF(L197="L",7,IF(L197="A",10,15)),IF(G197="AIE",IF(L197="L",5,IF(L197="A",7,10)),IF(G197="SE",IF(L197="L",4,IF(L197="A",5,7)),IF(OR(G197="EE",G197="CE"),IF(L197="L",3,IF(L197="A",4,6)))))))</f>
        <v/>
      </c>
      <c r="O197" s="76" t="s">
        <v>83</v>
      </c>
      <c r="P197" s="78"/>
      <c r="Q197" s="78"/>
      <c r="R197" s="78"/>
      <c r="S197" s="78"/>
      <c r="T197" s="78"/>
    </row>
    <row r="198" spans="1:20" s="66" customFormat="1" ht="13.5" customHeight="1" x14ac:dyDescent="0.25">
      <c r="A198" s="117"/>
      <c r="B198" s="118"/>
      <c r="C198" s="118"/>
      <c r="D198" s="118"/>
      <c r="E198" s="118"/>
      <c r="F198" s="119"/>
      <c r="G198" s="72"/>
      <c r="H198" s="72"/>
      <c r="I198" s="72"/>
      <c r="J198" s="72"/>
      <c r="K198" s="73" t="str">
        <f t="shared" si="76"/>
        <v/>
      </c>
      <c r="L198" s="74" t="str">
        <f t="shared" si="77"/>
        <v/>
      </c>
      <c r="M198" s="75" t="str">
        <f t="shared" si="78"/>
        <v/>
      </c>
      <c r="N198" s="73" t="str">
        <f t="shared" si="79"/>
        <v/>
      </c>
      <c r="O198" s="76" t="s">
        <v>83</v>
      </c>
      <c r="P198" s="78"/>
      <c r="Q198" s="78"/>
      <c r="R198" s="78"/>
      <c r="S198" s="78"/>
      <c r="T198" s="78"/>
    </row>
    <row r="199" spans="1:20" s="66" customFormat="1" ht="13.5" customHeight="1" x14ac:dyDescent="0.25">
      <c r="A199" s="117"/>
      <c r="B199" s="118"/>
      <c r="C199" s="118"/>
      <c r="D199" s="118"/>
      <c r="E199" s="118"/>
      <c r="F199" s="119"/>
      <c r="G199" s="72"/>
      <c r="H199" s="72"/>
      <c r="I199" s="72"/>
      <c r="J199" s="72"/>
      <c r="K199" s="73" t="str">
        <f t="shared" si="72"/>
        <v/>
      </c>
      <c r="L199" s="74" t="str">
        <f t="shared" si="73"/>
        <v/>
      </c>
      <c r="M199" s="75" t="str">
        <f t="shared" si="74"/>
        <v/>
      </c>
      <c r="N199" s="73" t="str">
        <f t="shared" si="75"/>
        <v/>
      </c>
      <c r="O199" s="76" t="s">
        <v>83</v>
      </c>
      <c r="P199" s="78"/>
      <c r="Q199" s="78"/>
      <c r="R199" s="78"/>
      <c r="S199" s="78"/>
      <c r="T199" s="78"/>
    </row>
    <row r="200" spans="1:20" s="66" customFormat="1" ht="13.5" customHeight="1" x14ac:dyDescent="0.25">
      <c r="A200" s="117"/>
      <c r="B200" s="118"/>
      <c r="C200" s="118"/>
      <c r="D200" s="118"/>
      <c r="E200" s="118"/>
      <c r="F200" s="119"/>
      <c r="G200" s="72"/>
      <c r="H200" s="72"/>
      <c r="I200" s="72"/>
      <c r="J200" s="72"/>
      <c r="K200" s="73" t="str">
        <f t="shared" ref="K200" si="80">CONCATENATE(G200,L200)</f>
        <v/>
      </c>
      <c r="L200" s="74" t="str">
        <f t="shared" ref="L200" si="81">IF(OR(ISBLANK(I200),ISBLANK(J200)),IF(OR(G200="ALI",G200="AIE"),"L",IF(ISBLANK(G200),"","A")),IF(G200="EE",IF(J200&gt;=3,IF(I200&gt;=5,"H","A"),IF(J200&gt;=2,IF(I200&gt;=16,"H",IF(I200&lt;=4,"L","A")),IF(I200&lt;=15,"L","A"))),IF(OR(G200="SE",G200="CE"),IF(J200&gt;=4,IF(I200&gt;=6,"H","A"),IF(J200&gt;=2,IF(I200&gt;=20,"H",IF(I200&lt;=5,"L","A")),IF(I200&lt;=19,"L","A"))),IF(OR(G200="ALI",G200="AIE"),IF(J200&gt;=6,IF(I200&gt;=20,"H","A"),IF(J200&gt;=2,IF(I200&gt;=51,"H",IF(I200&lt;=19,"L","A")),IF(I200&lt;=50,"L","A")))))))</f>
        <v/>
      </c>
      <c r="M200" s="75" t="str">
        <f t="shared" ref="M200" si="82">IF(L200="L","Baixa",IF(L200="A","Média",IF(L200="","","Alta")))</f>
        <v/>
      </c>
      <c r="N200" s="73" t="str">
        <f t="shared" ref="N200" si="83">IF(ISBLANK(G200),"",IF(G200="ALI",IF(L200="L",7,IF(L200="A",10,15)),IF(G200="AIE",IF(L200="L",5,IF(L200="A",7,10)),IF(G200="SE",IF(L200="L",4,IF(L200="A",5,7)),IF(OR(G200="EE",G200="CE"),IF(L200="L",3,IF(L200="A",4,6)))))))</f>
        <v/>
      </c>
      <c r="O200" s="76" t="s">
        <v>83</v>
      </c>
      <c r="P200" s="78"/>
      <c r="Q200" s="78"/>
      <c r="R200" s="78"/>
      <c r="S200" s="78"/>
      <c r="T200" s="78"/>
    </row>
    <row r="201" spans="1:20" s="66" customFormat="1" ht="13.5" customHeight="1" x14ac:dyDescent="0.25">
      <c r="A201" s="117"/>
      <c r="B201" s="118"/>
      <c r="C201" s="118"/>
      <c r="D201" s="118"/>
      <c r="E201" s="118"/>
      <c r="F201" s="119"/>
      <c r="G201" s="72"/>
      <c r="H201" s="72"/>
      <c r="I201" s="72"/>
      <c r="J201" s="72"/>
      <c r="K201" s="73" t="str">
        <f t="shared" ref="K201:K202" si="84">CONCATENATE(G201,L201)</f>
        <v/>
      </c>
      <c r="L201" s="74" t="str">
        <f t="shared" ref="L201:L202" si="85">IF(OR(ISBLANK(I201),ISBLANK(J201)),IF(OR(G201="ALI",G201="AIE"),"L",IF(ISBLANK(G201),"","A")),IF(G201="EE",IF(J201&gt;=3,IF(I201&gt;=5,"H","A"),IF(J201&gt;=2,IF(I201&gt;=16,"H",IF(I201&lt;=4,"L","A")),IF(I201&lt;=15,"L","A"))),IF(OR(G201="SE",G201="CE"),IF(J201&gt;=4,IF(I201&gt;=6,"H","A"),IF(J201&gt;=2,IF(I201&gt;=20,"H",IF(I201&lt;=5,"L","A")),IF(I201&lt;=19,"L","A"))),IF(OR(G201="ALI",G201="AIE"),IF(J201&gt;=6,IF(I201&gt;=20,"H","A"),IF(J201&gt;=2,IF(I201&gt;=51,"H",IF(I201&lt;=19,"L","A")),IF(I201&lt;=50,"L","A")))))))</f>
        <v/>
      </c>
      <c r="M201" s="75" t="str">
        <f t="shared" ref="M201:M202" si="86">IF(L201="L","Baixa",IF(L201="A","Média",IF(L201="","","Alta")))</f>
        <v/>
      </c>
      <c r="N201" s="73" t="str">
        <f t="shared" ref="N201:N202" si="87">IF(ISBLANK(G201),"",IF(G201="ALI",IF(L201="L",7,IF(L201="A",10,15)),IF(G201="AIE",IF(L201="L",5,IF(L201="A",7,10)),IF(G201="SE",IF(L201="L",4,IF(L201="A",5,7)),IF(OR(G201="EE",G201="CE"),IF(L201="L",3,IF(L201="A",4,6)))))))</f>
        <v/>
      </c>
      <c r="O201" s="76" t="s">
        <v>83</v>
      </c>
      <c r="P201" s="78"/>
      <c r="Q201" s="78"/>
      <c r="R201" s="78"/>
      <c r="S201" s="78"/>
      <c r="T201" s="78"/>
    </row>
    <row r="202" spans="1:20" s="66" customFormat="1" ht="13.5" customHeight="1" x14ac:dyDescent="0.25">
      <c r="A202" s="117"/>
      <c r="B202" s="118"/>
      <c r="C202" s="118"/>
      <c r="D202" s="118"/>
      <c r="E202" s="118"/>
      <c r="F202" s="119"/>
      <c r="G202" s="72"/>
      <c r="H202" s="72"/>
      <c r="I202" s="72"/>
      <c r="J202" s="72"/>
      <c r="K202" s="73" t="str">
        <f t="shared" si="84"/>
        <v/>
      </c>
      <c r="L202" s="74" t="str">
        <f t="shared" si="85"/>
        <v/>
      </c>
      <c r="M202" s="75" t="str">
        <f t="shared" si="86"/>
        <v/>
      </c>
      <c r="N202" s="73" t="str">
        <f t="shared" si="87"/>
        <v/>
      </c>
      <c r="O202" s="76" t="s">
        <v>83</v>
      </c>
      <c r="P202" s="78"/>
      <c r="Q202" s="78"/>
      <c r="R202" s="78"/>
      <c r="S202" s="78"/>
      <c r="T202" s="78"/>
    </row>
    <row r="203" spans="1:20" s="66" customFormat="1" ht="13.5" customHeight="1" x14ac:dyDescent="0.25">
      <c r="A203" s="117"/>
      <c r="B203" s="118"/>
      <c r="C203" s="118"/>
      <c r="D203" s="118"/>
      <c r="E203" s="118"/>
      <c r="F203" s="119"/>
      <c r="G203" s="72"/>
      <c r="H203" s="72"/>
      <c r="I203" s="72"/>
      <c r="J203" s="72"/>
      <c r="K203" s="73" t="str">
        <f t="shared" si="72"/>
        <v/>
      </c>
      <c r="L203" s="74" t="str">
        <f t="shared" si="73"/>
        <v/>
      </c>
      <c r="M203" s="75" t="str">
        <f t="shared" si="74"/>
        <v/>
      </c>
      <c r="N203" s="73" t="str">
        <f t="shared" si="75"/>
        <v/>
      </c>
      <c r="O203" s="76" t="s">
        <v>83</v>
      </c>
      <c r="P203" s="78"/>
      <c r="Q203" s="78"/>
      <c r="R203" s="78"/>
      <c r="S203" s="78"/>
      <c r="T203" s="78"/>
    </row>
    <row r="204" spans="1:20" s="66" customFormat="1" ht="13.5" customHeight="1" x14ac:dyDescent="0.25">
      <c r="A204" s="117"/>
      <c r="B204" s="118"/>
      <c r="C204" s="118"/>
      <c r="D204" s="118"/>
      <c r="E204" s="118"/>
      <c r="F204" s="119"/>
      <c r="G204" s="72"/>
      <c r="H204" s="72"/>
      <c r="I204" s="72"/>
      <c r="J204" s="72"/>
      <c r="K204" s="73" t="str">
        <f t="shared" si="72"/>
        <v/>
      </c>
      <c r="L204" s="74" t="str">
        <f t="shared" si="73"/>
        <v/>
      </c>
      <c r="M204" s="75" t="str">
        <f t="shared" si="74"/>
        <v/>
      </c>
      <c r="N204" s="73" t="str">
        <f t="shared" si="75"/>
        <v/>
      </c>
      <c r="O204" s="76" t="s">
        <v>83</v>
      </c>
      <c r="P204" s="78"/>
      <c r="Q204" s="78"/>
      <c r="R204" s="78"/>
      <c r="S204" s="78"/>
      <c r="T204" s="78"/>
    </row>
    <row r="205" spans="1:20" s="66" customFormat="1" ht="13.5" customHeight="1" x14ac:dyDescent="0.25">
      <c r="A205" s="117"/>
      <c r="B205" s="118"/>
      <c r="C205" s="118"/>
      <c r="D205" s="118"/>
      <c r="E205" s="118"/>
      <c r="F205" s="119"/>
      <c r="G205" s="72"/>
      <c r="H205" s="72"/>
      <c r="I205" s="72"/>
      <c r="J205" s="72"/>
      <c r="K205" s="73" t="str">
        <f t="shared" si="72"/>
        <v/>
      </c>
      <c r="L205" s="74" t="str">
        <f t="shared" si="73"/>
        <v/>
      </c>
      <c r="M205" s="75" t="str">
        <f t="shared" si="74"/>
        <v/>
      </c>
      <c r="N205" s="73" t="str">
        <f t="shared" si="75"/>
        <v/>
      </c>
      <c r="O205" s="76" t="s">
        <v>83</v>
      </c>
      <c r="P205" s="78"/>
      <c r="Q205" s="78"/>
      <c r="R205" s="78"/>
      <c r="S205" s="78"/>
      <c r="T205" s="78"/>
    </row>
    <row r="206" spans="1:20" s="66" customFormat="1" ht="13.5" customHeight="1" x14ac:dyDescent="0.25">
      <c r="A206" s="117"/>
      <c r="B206" s="118"/>
      <c r="C206" s="118"/>
      <c r="D206" s="118"/>
      <c r="E206" s="118"/>
      <c r="F206" s="119"/>
      <c r="G206" s="72"/>
      <c r="H206" s="72"/>
      <c r="I206" s="72"/>
      <c r="J206" s="72"/>
      <c r="K206" s="73" t="str">
        <f t="shared" si="72"/>
        <v/>
      </c>
      <c r="L206" s="74" t="str">
        <f t="shared" si="73"/>
        <v/>
      </c>
      <c r="M206" s="75" t="str">
        <f t="shared" si="74"/>
        <v/>
      </c>
      <c r="N206" s="73" t="str">
        <f t="shared" si="75"/>
        <v/>
      </c>
      <c r="O206" s="76" t="s">
        <v>83</v>
      </c>
      <c r="P206" s="78"/>
      <c r="Q206" s="78"/>
      <c r="R206" s="78"/>
      <c r="S206" s="78"/>
      <c r="T206" s="78"/>
    </row>
    <row r="207" spans="1:20" s="66" customFormat="1" ht="13.5" customHeight="1" x14ac:dyDescent="0.25">
      <c r="A207" s="123"/>
      <c r="B207" s="124"/>
      <c r="C207" s="124"/>
      <c r="D207" s="124"/>
      <c r="E207" s="124"/>
      <c r="F207" s="125"/>
      <c r="G207" s="72"/>
      <c r="H207" s="72"/>
      <c r="I207" s="72"/>
      <c r="J207" s="72"/>
      <c r="K207" s="73" t="str">
        <f t="shared" si="72"/>
        <v/>
      </c>
      <c r="L207" s="74" t="str">
        <f t="shared" si="73"/>
        <v/>
      </c>
      <c r="M207" s="75" t="str">
        <f t="shared" si="74"/>
        <v/>
      </c>
      <c r="N207" s="73" t="str">
        <f t="shared" si="75"/>
        <v/>
      </c>
      <c r="O207" s="76" t="s">
        <v>83</v>
      </c>
      <c r="P207" s="78"/>
      <c r="Q207" s="78"/>
      <c r="R207" s="78"/>
      <c r="S207" s="78"/>
      <c r="T207" s="78"/>
    </row>
    <row r="208" spans="1:20" s="66" customFormat="1" ht="13.5" customHeight="1" x14ac:dyDescent="0.25">
      <c r="A208" s="80"/>
      <c r="B208" s="78"/>
      <c r="C208" s="78"/>
      <c r="D208" s="78"/>
      <c r="E208" s="78"/>
      <c r="F208" s="79"/>
      <c r="G208" s="72"/>
      <c r="H208" s="72"/>
      <c r="I208" s="72"/>
      <c r="J208" s="72"/>
      <c r="K208" s="73" t="str">
        <f t="shared" si="72"/>
        <v/>
      </c>
      <c r="L208" s="74" t="str">
        <f t="shared" si="73"/>
        <v/>
      </c>
      <c r="M208" s="75" t="str">
        <f t="shared" si="74"/>
        <v/>
      </c>
      <c r="N208" s="73" t="str">
        <f t="shared" si="75"/>
        <v/>
      </c>
      <c r="O208" s="76" t="s">
        <v>83</v>
      </c>
      <c r="P208" s="78"/>
      <c r="Q208" s="78"/>
      <c r="R208" s="78"/>
      <c r="S208" s="78"/>
      <c r="T208" s="78"/>
    </row>
    <row r="209" spans="1:20" s="66" customFormat="1" ht="13.5" customHeight="1" x14ac:dyDescent="0.25">
      <c r="A209" s="117"/>
      <c r="B209" s="118"/>
      <c r="C209" s="118"/>
      <c r="D209" s="118"/>
      <c r="E209" s="118"/>
      <c r="F209" s="119"/>
      <c r="G209" s="72"/>
      <c r="H209" s="72"/>
      <c r="I209" s="72"/>
      <c r="J209" s="72"/>
      <c r="K209" s="73" t="str">
        <f t="shared" si="72"/>
        <v/>
      </c>
      <c r="L209" s="74" t="str">
        <f t="shared" si="73"/>
        <v/>
      </c>
      <c r="M209" s="75" t="str">
        <f t="shared" si="74"/>
        <v/>
      </c>
      <c r="N209" s="73" t="str">
        <f t="shared" si="75"/>
        <v/>
      </c>
      <c r="O209" s="76" t="s">
        <v>83</v>
      </c>
      <c r="P209" s="78"/>
      <c r="Q209" s="78"/>
      <c r="R209" s="78"/>
      <c r="S209" s="78"/>
      <c r="T209" s="78"/>
    </row>
    <row r="210" spans="1:20" s="66" customFormat="1" ht="13.5" customHeight="1" x14ac:dyDescent="0.25">
      <c r="A210" s="117"/>
      <c r="B210" s="118"/>
      <c r="C210" s="118"/>
      <c r="D210" s="118"/>
      <c r="E210" s="118"/>
      <c r="F210" s="119"/>
      <c r="G210" s="72"/>
      <c r="H210" s="72"/>
      <c r="I210" s="72"/>
      <c r="J210" s="72"/>
      <c r="K210" s="73" t="str">
        <f t="shared" si="72"/>
        <v/>
      </c>
      <c r="L210" s="74" t="str">
        <f t="shared" si="73"/>
        <v/>
      </c>
      <c r="M210" s="75" t="str">
        <f t="shared" si="74"/>
        <v/>
      </c>
      <c r="N210" s="73" t="str">
        <f t="shared" si="75"/>
        <v/>
      </c>
      <c r="O210" s="76" t="s">
        <v>83</v>
      </c>
      <c r="P210" s="78"/>
      <c r="Q210" s="78"/>
      <c r="R210" s="78"/>
      <c r="S210" s="78"/>
      <c r="T210" s="78"/>
    </row>
    <row r="211" spans="1:20" s="66" customFormat="1" ht="13.5" customHeight="1" x14ac:dyDescent="0.25">
      <c r="A211" s="117"/>
      <c r="B211" s="118"/>
      <c r="C211" s="118"/>
      <c r="D211" s="118"/>
      <c r="E211" s="118"/>
      <c r="F211" s="119"/>
      <c r="G211" s="72"/>
      <c r="H211" s="72"/>
      <c r="I211" s="72"/>
      <c r="J211" s="72"/>
      <c r="K211" s="73" t="str">
        <f t="shared" si="72"/>
        <v/>
      </c>
      <c r="L211" s="74" t="str">
        <f t="shared" si="73"/>
        <v/>
      </c>
      <c r="M211" s="75" t="str">
        <f t="shared" si="74"/>
        <v/>
      </c>
      <c r="N211" s="73" t="str">
        <f t="shared" si="75"/>
        <v/>
      </c>
      <c r="O211" s="76" t="s">
        <v>83</v>
      </c>
      <c r="P211" s="78"/>
      <c r="Q211" s="78"/>
      <c r="R211" s="78"/>
      <c r="S211" s="78"/>
      <c r="T211" s="78"/>
    </row>
    <row r="212" spans="1:20" s="66" customFormat="1" ht="13.5" customHeight="1" x14ac:dyDescent="0.25">
      <c r="A212" s="117"/>
      <c r="B212" s="118"/>
      <c r="C212" s="118"/>
      <c r="D212" s="118"/>
      <c r="E212" s="118"/>
      <c r="F212" s="119"/>
      <c r="G212" s="72"/>
      <c r="H212" s="72"/>
      <c r="I212" s="72"/>
      <c r="J212" s="72"/>
      <c r="K212" s="73" t="str">
        <f t="shared" si="72"/>
        <v/>
      </c>
      <c r="L212" s="74" t="str">
        <f t="shared" si="73"/>
        <v/>
      </c>
      <c r="M212" s="75" t="str">
        <f t="shared" si="74"/>
        <v/>
      </c>
      <c r="N212" s="73" t="str">
        <f t="shared" si="75"/>
        <v/>
      </c>
      <c r="O212" s="76" t="s">
        <v>83</v>
      </c>
      <c r="P212" s="78"/>
      <c r="Q212" s="78"/>
      <c r="R212" s="78"/>
      <c r="S212" s="78"/>
      <c r="T212" s="78"/>
    </row>
    <row r="213" spans="1:20" s="66" customFormat="1" ht="13.5" customHeight="1" x14ac:dyDescent="0.25">
      <c r="A213" s="117"/>
      <c r="B213" s="118"/>
      <c r="C213" s="118"/>
      <c r="D213" s="118"/>
      <c r="E213" s="118"/>
      <c r="F213" s="119"/>
      <c r="G213" s="72"/>
      <c r="H213" s="72"/>
      <c r="I213" s="72"/>
      <c r="J213" s="72"/>
      <c r="K213" s="73" t="str">
        <f t="shared" si="72"/>
        <v/>
      </c>
      <c r="L213" s="74" t="str">
        <f t="shared" si="73"/>
        <v/>
      </c>
      <c r="M213" s="75" t="str">
        <f t="shared" si="74"/>
        <v/>
      </c>
      <c r="N213" s="73" t="str">
        <f t="shared" si="75"/>
        <v/>
      </c>
      <c r="O213" s="76" t="s">
        <v>83</v>
      </c>
      <c r="P213" s="78"/>
      <c r="Q213" s="78"/>
      <c r="R213" s="78"/>
      <c r="S213" s="78"/>
      <c r="T213" s="78"/>
    </row>
    <row r="214" spans="1:20" s="66" customFormat="1" ht="13.5" customHeight="1" x14ac:dyDescent="0.25">
      <c r="A214" s="117"/>
      <c r="B214" s="118"/>
      <c r="C214" s="118"/>
      <c r="D214" s="118"/>
      <c r="E214" s="118"/>
      <c r="F214" s="119"/>
      <c r="G214" s="72"/>
      <c r="H214" s="72"/>
      <c r="I214" s="72"/>
      <c r="J214" s="72"/>
      <c r="K214" s="73" t="str">
        <f t="shared" ref="K214:K218" si="88">CONCATENATE(G214,L214)</f>
        <v/>
      </c>
      <c r="L214" s="74" t="str">
        <f t="shared" ref="L214:L218" si="89">IF(OR(ISBLANK(I214),ISBLANK(J214)),IF(OR(G214="ALI",G214="AIE"),"L",IF(ISBLANK(G214),"","A")),IF(G214="EE",IF(J214&gt;=3,IF(I214&gt;=5,"H","A"),IF(J214&gt;=2,IF(I214&gt;=16,"H",IF(I214&lt;=4,"L","A")),IF(I214&lt;=15,"L","A"))),IF(OR(G214="SE",G214="CE"),IF(J214&gt;=4,IF(I214&gt;=6,"H","A"),IF(J214&gt;=2,IF(I214&gt;=20,"H",IF(I214&lt;=5,"L","A")),IF(I214&lt;=19,"L","A"))),IF(OR(G214="ALI",G214="AIE"),IF(J214&gt;=6,IF(I214&gt;=20,"H","A"),IF(J214&gt;=2,IF(I214&gt;=51,"H",IF(I214&lt;=19,"L","A")),IF(I214&lt;=50,"L","A")))))))</f>
        <v/>
      </c>
      <c r="M214" s="75" t="str">
        <f t="shared" ref="M214:M218" si="90">IF(L214="L","Baixa",IF(L214="A","Média",IF(L214="","","Alta")))</f>
        <v/>
      </c>
      <c r="N214" s="73" t="str">
        <f t="shared" ref="N214:N218" si="91">IF(ISBLANK(G214),"",IF(G214="ALI",IF(L214="L",7,IF(L214="A",10,15)),IF(G214="AIE",IF(L214="L",5,IF(L214="A",7,10)),IF(G214="SE",IF(L214="L",4,IF(L214="A",5,7)),IF(OR(G214="EE",G214="CE"),IF(L214="L",3,IF(L214="A",4,6)))))))</f>
        <v/>
      </c>
      <c r="O214" s="76" t="s">
        <v>83</v>
      </c>
      <c r="P214" s="78"/>
      <c r="Q214" s="78"/>
      <c r="R214" s="78"/>
      <c r="S214" s="78"/>
      <c r="T214" s="78"/>
    </row>
    <row r="215" spans="1:20" s="66" customFormat="1" ht="13.5" customHeight="1" x14ac:dyDescent="0.25">
      <c r="A215" s="117"/>
      <c r="B215" s="118"/>
      <c r="C215" s="118"/>
      <c r="D215" s="118"/>
      <c r="E215" s="118"/>
      <c r="F215" s="119"/>
      <c r="G215" s="72"/>
      <c r="H215" s="72"/>
      <c r="I215" s="72"/>
      <c r="J215" s="72"/>
      <c r="K215" s="73" t="str">
        <f t="shared" si="88"/>
        <v/>
      </c>
      <c r="L215" s="74" t="str">
        <f t="shared" si="89"/>
        <v/>
      </c>
      <c r="M215" s="75" t="str">
        <f t="shared" si="90"/>
        <v/>
      </c>
      <c r="N215" s="73" t="str">
        <f t="shared" si="91"/>
        <v/>
      </c>
      <c r="O215" s="76" t="s">
        <v>83</v>
      </c>
      <c r="P215" s="78"/>
      <c r="Q215" s="78"/>
      <c r="R215" s="78"/>
      <c r="S215" s="78"/>
      <c r="T215" s="78"/>
    </row>
    <row r="216" spans="1:20" s="66" customFormat="1" ht="13.5" customHeight="1" x14ac:dyDescent="0.25">
      <c r="A216" s="117"/>
      <c r="B216" s="118"/>
      <c r="C216" s="118"/>
      <c r="D216" s="118"/>
      <c r="E216" s="118"/>
      <c r="F216" s="119"/>
      <c r="G216" s="72"/>
      <c r="H216" s="72"/>
      <c r="I216" s="72"/>
      <c r="J216" s="72"/>
      <c r="K216" s="73" t="str">
        <f t="shared" si="88"/>
        <v/>
      </c>
      <c r="L216" s="74" t="str">
        <f t="shared" si="89"/>
        <v/>
      </c>
      <c r="M216" s="75" t="str">
        <f t="shared" si="90"/>
        <v/>
      </c>
      <c r="N216" s="73" t="str">
        <f t="shared" si="91"/>
        <v/>
      </c>
      <c r="O216" s="76" t="s">
        <v>83</v>
      </c>
      <c r="P216" s="78"/>
      <c r="Q216" s="78"/>
      <c r="R216" s="78"/>
      <c r="S216" s="78"/>
      <c r="T216" s="78"/>
    </row>
    <row r="217" spans="1:20" s="66" customFormat="1" ht="13.5" customHeight="1" x14ac:dyDescent="0.25">
      <c r="A217" s="117"/>
      <c r="B217" s="118"/>
      <c r="C217" s="118"/>
      <c r="D217" s="118"/>
      <c r="E217" s="118"/>
      <c r="F217" s="119"/>
      <c r="G217" s="72"/>
      <c r="H217" s="72"/>
      <c r="I217" s="72"/>
      <c r="J217" s="72"/>
      <c r="K217" s="73" t="str">
        <f t="shared" si="88"/>
        <v/>
      </c>
      <c r="L217" s="74" t="str">
        <f t="shared" si="89"/>
        <v/>
      </c>
      <c r="M217" s="75" t="str">
        <f t="shared" si="90"/>
        <v/>
      </c>
      <c r="N217" s="73" t="str">
        <f t="shared" si="91"/>
        <v/>
      </c>
      <c r="O217" s="76" t="s">
        <v>83</v>
      </c>
      <c r="P217" s="78"/>
      <c r="Q217" s="78"/>
      <c r="R217" s="78"/>
      <c r="S217" s="78"/>
      <c r="T217" s="78"/>
    </row>
    <row r="218" spans="1:20" s="66" customFormat="1" ht="13.5" customHeight="1" x14ac:dyDescent="0.25">
      <c r="A218" s="117"/>
      <c r="B218" s="118"/>
      <c r="C218" s="118"/>
      <c r="D218" s="118"/>
      <c r="E218" s="118"/>
      <c r="F218" s="119"/>
      <c r="G218" s="72"/>
      <c r="H218" s="72"/>
      <c r="I218" s="72"/>
      <c r="J218" s="72"/>
      <c r="K218" s="73" t="str">
        <f t="shared" si="88"/>
        <v/>
      </c>
      <c r="L218" s="74" t="str">
        <f t="shared" si="89"/>
        <v/>
      </c>
      <c r="M218" s="75" t="str">
        <f t="shared" si="90"/>
        <v/>
      </c>
      <c r="N218" s="73" t="str">
        <f t="shared" si="91"/>
        <v/>
      </c>
      <c r="O218" s="76" t="s">
        <v>83</v>
      </c>
      <c r="P218" s="78"/>
      <c r="Q218" s="78"/>
      <c r="R218" s="78"/>
      <c r="S218" s="78"/>
      <c r="T218" s="78"/>
    </row>
    <row r="219" spans="1:20" s="66" customFormat="1" ht="13.5" customHeight="1" x14ac:dyDescent="0.25">
      <c r="A219" s="117"/>
      <c r="B219" s="118"/>
      <c r="C219" s="118"/>
      <c r="D219" s="118"/>
      <c r="E219" s="118"/>
      <c r="F219" s="119"/>
      <c r="G219" s="72"/>
      <c r="H219" s="72"/>
      <c r="I219" s="72"/>
      <c r="J219" s="72"/>
      <c r="K219" s="73" t="str">
        <f t="shared" si="72"/>
        <v/>
      </c>
      <c r="L219" s="74" t="str">
        <f t="shared" si="73"/>
        <v/>
      </c>
      <c r="M219" s="75" t="str">
        <f t="shared" si="74"/>
        <v/>
      </c>
      <c r="N219" s="73" t="str">
        <f t="shared" si="75"/>
        <v/>
      </c>
      <c r="O219" s="76" t="s">
        <v>83</v>
      </c>
      <c r="P219" s="78"/>
      <c r="Q219" s="78"/>
      <c r="R219" s="78"/>
      <c r="S219" s="78"/>
      <c r="T219" s="78"/>
    </row>
    <row r="220" spans="1:20" s="66" customFormat="1" ht="13.5" customHeight="1" x14ac:dyDescent="0.25">
      <c r="A220" s="117"/>
      <c r="B220" s="118"/>
      <c r="C220" s="118"/>
      <c r="D220" s="118"/>
      <c r="E220" s="118"/>
      <c r="F220" s="119"/>
      <c r="G220" s="72"/>
      <c r="H220" s="72"/>
      <c r="I220" s="72"/>
      <c r="J220" s="72"/>
      <c r="K220" s="73" t="str">
        <f t="shared" si="72"/>
        <v/>
      </c>
      <c r="L220" s="74" t="str">
        <f t="shared" si="73"/>
        <v/>
      </c>
      <c r="M220" s="75" t="str">
        <f t="shared" si="74"/>
        <v/>
      </c>
      <c r="N220" s="73" t="str">
        <f t="shared" si="75"/>
        <v/>
      </c>
      <c r="O220" s="76" t="s">
        <v>83</v>
      </c>
      <c r="P220" s="78"/>
      <c r="Q220" s="78"/>
      <c r="R220" s="78"/>
      <c r="S220" s="78"/>
      <c r="T220" s="78"/>
    </row>
    <row r="221" spans="1:20" s="66" customFormat="1" ht="13.5" customHeight="1" x14ac:dyDescent="0.25">
      <c r="A221" s="117"/>
      <c r="B221" s="118"/>
      <c r="C221" s="118"/>
      <c r="D221" s="118"/>
      <c r="E221" s="118"/>
      <c r="F221" s="119"/>
      <c r="G221" s="72"/>
      <c r="H221" s="72"/>
      <c r="I221" s="72"/>
      <c r="J221" s="72"/>
      <c r="K221" s="73" t="str">
        <f t="shared" si="72"/>
        <v/>
      </c>
      <c r="L221" s="74" t="str">
        <f t="shared" si="73"/>
        <v/>
      </c>
      <c r="M221" s="75" t="str">
        <f t="shared" si="74"/>
        <v/>
      </c>
      <c r="N221" s="73" t="str">
        <f t="shared" si="75"/>
        <v/>
      </c>
      <c r="O221" s="76" t="s">
        <v>83</v>
      </c>
      <c r="P221" s="78"/>
      <c r="Q221" s="78"/>
      <c r="R221" s="78"/>
      <c r="S221" s="78"/>
      <c r="T221" s="78"/>
    </row>
    <row r="222" spans="1:20" s="66" customFormat="1" ht="13.5" customHeight="1" x14ac:dyDescent="0.25">
      <c r="A222" s="123"/>
      <c r="B222" s="124"/>
      <c r="C222" s="124"/>
      <c r="D222" s="124"/>
      <c r="E222" s="124"/>
      <c r="F222" s="125"/>
      <c r="G222" s="72"/>
      <c r="H222" s="72"/>
      <c r="I222" s="72"/>
      <c r="J222" s="72"/>
      <c r="K222" s="73" t="str">
        <f t="shared" si="72"/>
        <v/>
      </c>
      <c r="L222" s="74" t="str">
        <f t="shared" si="73"/>
        <v/>
      </c>
      <c r="M222" s="75" t="str">
        <f t="shared" si="74"/>
        <v/>
      </c>
      <c r="N222" s="73" t="str">
        <f t="shared" si="75"/>
        <v/>
      </c>
      <c r="O222" s="76" t="s">
        <v>83</v>
      </c>
      <c r="P222" s="78"/>
      <c r="Q222" s="78"/>
      <c r="R222" s="78"/>
      <c r="S222" s="78"/>
      <c r="T222" s="78"/>
    </row>
    <row r="223" spans="1:20" s="66" customFormat="1" ht="13.5" customHeight="1" x14ac:dyDescent="0.25">
      <c r="A223" s="117"/>
      <c r="B223" s="118"/>
      <c r="C223" s="118"/>
      <c r="D223" s="118"/>
      <c r="E223" s="118"/>
      <c r="F223" s="119"/>
      <c r="G223" s="72"/>
      <c r="H223" s="72"/>
      <c r="I223" s="72"/>
      <c r="J223" s="72"/>
      <c r="K223" s="73" t="str">
        <f t="shared" si="72"/>
        <v/>
      </c>
      <c r="L223" s="74" t="str">
        <f t="shared" si="73"/>
        <v/>
      </c>
      <c r="M223" s="75" t="str">
        <f t="shared" si="74"/>
        <v/>
      </c>
      <c r="N223" s="73" t="str">
        <f t="shared" si="75"/>
        <v/>
      </c>
      <c r="O223" s="76" t="s">
        <v>83</v>
      </c>
      <c r="P223" s="78"/>
      <c r="Q223" s="78"/>
      <c r="R223" s="78"/>
      <c r="S223" s="78"/>
      <c r="T223" s="78"/>
    </row>
    <row r="224" spans="1:20" s="66" customFormat="1" ht="13.5" customHeight="1" x14ac:dyDescent="0.25">
      <c r="A224" s="117"/>
      <c r="B224" s="118"/>
      <c r="C224" s="118"/>
      <c r="D224" s="118"/>
      <c r="E224" s="118"/>
      <c r="F224" s="119"/>
      <c r="G224" s="72"/>
      <c r="H224" s="72"/>
      <c r="I224" s="72"/>
      <c r="J224" s="72"/>
      <c r="K224" s="73" t="str">
        <f t="shared" si="72"/>
        <v/>
      </c>
      <c r="L224" s="74" t="str">
        <f t="shared" si="73"/>
        <v/>
      </c>
      <c r="M224" s="75" t="str">
        <f t="shared" si="74"/>
        <v/>
      </c>
      <c r="N224" s="73" t="str">
        <f t="shared" si="75"/>
        <v/>
      </c>
      <c r="O224" s="76" t="s">
        <v>83</v>
      </c>
      <c r="P224" s="78"/>
      <c r="Q224" s="78"/>
      <c r="R224" s="78"/>
      <c r="S224" s="78"/>
      <c r="T224" s="78"/>
    </row>
    <row r="225" spans="1:20" s="66" customFormat="1" ht="13.5" customHeight="1" x14ac:dyDescent="0.25">
      <c r="A225" s="117"/>
      <c r="B225" s="118"/>
      <c r="C225" s="118"/>
      <c r="D225" s="118"/>
      <c r="E225" s="118"/>
      <c r="F225" s="119"/>
      <c r="G225" s="72"/>
      <c r="H225" s="72"/>
      <c r="I225" s="72"/>
      <c r="J225" s="72"/>
      <c r="K225" s="73" t="str">
        <f t="shared" si="72"/>
        <v/>
      </c>
      <c r="L225" s="74" t="str">
        <f t="shared" si="73"/>
        <v/>
      </c>
      <c r="M225" s="75" t="str">
        <f t="shared" si="74"/>
        <v/>
      </c>
      <c r="N225" s="73" t="str">
        <f t="shared" si="75"/>
        <v/>
      </c>
      <c r="O225" s="76" t="s">
        <v>83</v>
      </c>
      <c r="P225" s="78"/>
      <c r="Q225" s="78"/>
      <c r="R225" s="78"/>
      <c r="S225" s="78"/>
      <c r="T225" s="78"/>
    </row>
    <row r="226" spans="1:20" s="66" customFormat="1" ht="13.5" customHeight="1" x14ac:dyDescent="0.25">
      <c r="A226" s="117"/>
      <c r="B226" s="118"/>
      <c r="C226" s="118"/>
      <c r="D226" s="118"/>
      <c r="E226" s="118"/>
      <c r="F226" s="119"/>
      <c r="G226" s="72"/>
      <c r="H226" s="72"/>
      <c r="I226" s="72"/>
      <c r="J226" s="72"/>
      <c r="K226" s="73" t="str">
        <f t="shared" si="72"/>
        <v/>
      </c>
      <c r="L226" s="74" t="str">
        <f t="shared" si="73"/>
        <v/>
      </c>
      <c r="M226" s="75" t="str">
        <f t="shared" si="74"/>
        <v/>
      </c>
      <c r="N226" s="73" t="str">
        <f t="shared" si="75"/>
        <v/>
      </c>
      <c r="O226" s="76" t="s">
        <v>83</v>
      </c>
      <c r="P226" s="78"/>
      <c r="Q226" s="78"/>
      <c r="R226" s="78"/>
      <c r="S226" s="78"/>
      <c r="T226" s="78"/>
    </row>
    <row r="227" spans="1:20" s="66" customFormat="1" ht="13.5" customHeight="1" x14ac:dyDescent="0.25">
      <c r="A227" s="117"/>
      <c r="B227" s="118"/>
      <c r="C227" s="118"/>
      <c r="D227" s="118"/>
      <c r="E227" s="118"/>
      <c r="F227" s="119"/>
      <c r="G227" s="72"/>
      <c r="H227" s="72"/>
      <c r="I227" s="72"/>
      <c r="J227" s="72"/>
      <c r="K227" s="73" t="str">
        <f t="shared" si="72"/>
        <v/>
      </c>
      <c r="L227" s="74" t="str">
        <f t="shared" si="73"/>
        <v/>
      </c>
      <c r="M227" s="75" t="str">
        <f t="shared" si="74"/>
        <v/>
      </c>
      <c r="N227" s="73" t="str">
        <f t="shared" si="75"/>
        <v/>
      </c>
      <c r="O227" s="76" t="s">
        <v>83</v>
      </c>
      <c r="P227" s="78"/>
      <c r="Q227" s="78"/>
      <c r="R227" s="78"/>
      <c r="S227" s="78"/>
      <c r="T227" s="78"/>
    </row>
    <row r="228" spans="1:20" s="66" customFormat="1" ht="13.5" customHeight="1" x14ac:dyDescent="0.25">
      <c r="A228" s="123"/>
      <c r="B228" s="124"/>
      <c r="C228" s="124"/>
      <c r="D228" s="124"/>
      <c r="E228" s="124"/>
      <c r="F228" s="125"/>
      <c r="G228" s="72"/>
      <c r="H228" s="72"/>
      <c r="I228" s="72"/>
      <c r="J228" s="72"/>
      <c r="K228" s="73" t="str">
        <f t="shared" si="72"/>
        <v/>
      </c>
      <c r="L228" s="74" t="str">
        <f t="shared" si="73"/>
        <v/>
      </c>
      <c r="M228" s="75" t="str">
        <f t="shared" si="74"/>
        <v/>
      </c>
      <c r="N228" s="73" t="str">
        <f t="shared" si="75"/>
        <v/>
      </c>
      <c r="O228" s="76" t="s">
        <v>83</v>
      </c>
      <c r="P228" s="78"/>
      <c r="Q228" s="78"/>
      <c r="R228" s="78"/>
      <c r="S228" s="78"/>
      <c r="T228" s="78"/>
    </row>
    <row r="229" spans="1:20" s="66" customFormat="1" ht="13.5" customHeight="1" x14ac:dyDescent="0.25">
      <c r="A229" s="117"/>
      <c r="B229" s="118"/>
      <c r="C229" s="118"/>
      <c r="D229" s="118"/>
      <c r="E229" s="118"/>
      <c r="F229" s="119"/>
      <c r="G229" s="72"/>
      <c r="H229" s="72"/>
      <c r="I229" s="72"/>
      <c r="J229" s="72"/>
      <c r="K229" s="73" t="str">
        <f t="shared" si="72"/>
        <v/>
      </c>
      <c r="L229" s="74" t="str">
        <f t="shared" si="73"/>
        <v/>
      </c>
      <c r="M229" s="75" t="str">
        <f t="shared" si="74"/>
        <v/>
      </c>
      <c r="N229" s="73" t="str">
        <f t="shared" si="75"/>
        <v/>
      </c>
      <c r="O229" s="76" t="s">
        <v>83</v>
      </c>
      <c r="P229" s="78"/>
      <c r="Q229" s="78"/>
      <c r="R229" s="78"/>
      <c r="S229" s="78"/>
      <c r="T229" s="78"/>
    </row>
    <row r="230" spans="1:20" s="66" customFormat="1" ht="13.5" customHeight="1" x14ac:dyDescent="0.25">
      <c r="A230" s="117"/>
      <c r="B230" s="118"/>
      <c r="C230" s="118"/>
      <c r="D230" s="118"/>
      <c r="E230" s="118"/>
      <c r="F230" s="119"/>
      <c r="G230" s="72"/>
      <c r="H230" s="72"/>
      <c r="I230" s="72"/>
      <c r="J230" s="72"/>
      <c r="K230" s="73" t="str">
        <f t="shared" si="72"/>
        <v/>
      </c>
      <c r="L230" s="74" t="str">
        <f t="shared" si="73"/>
        <v/>
      </c>
      <c r="M230" s="75" t="str">
        <f t="shared" si="74"/>
        <v/>
      </c>
      <c r="N230" s="73" t="str">
        <f t="shared" si="75"/>
        <v/>
      </c>
      <c r="O230" s="76" t="s">
        <v>83</v>
      </c>
      <c r="P230" s="78"/>
      <c r="Q230" s="78"/>
      <c r="R230" s="78"/>
      <c r="S230" s="78"/>
      <c r="T230" s="78"/>
    </row>
    <row r="231" spans="1:20" s="66" customFormat="1" ht="13.5" customHeight="1" x14ac:dyDescent="0.25">
      <c r="A231" s="117"/>
      <c r="B231" s="118"/>
      <c r="C231" s="118"/>
      <c r="D231" s="118"/>
      <c r="E231" s="118"/>
      <c r="F231" s="119"/>
      <c r="G231" s="72"/>
      <c r="H231" s="72"/>
      <c r="I231" s="72"/>
      <c r="J231" s="72"/>
      <c r="K231" s="73" t="str">
        <f t="shared" si="72"/>
        <v/>
      </c>
      <c r="L231" s="74" t="str">
        <f t="shared" si="73"/>
        <v/>
      </c>
      <c r="M231" s="75" t="str">
        <f t="shared" si="74"/>
        <v/>
      </c>
      <c r="N231" s="73" t="str">
        <f t="shared" si="75"/>
        <v/>
      </c>
      <c r="O231" s="76" t="s">
        <v>83</v>
      </c>
      <c r="P231" s="78"/>
      <c r="Q231" s="78"/>
      <c r="R231" s="78"/>
      <c r="S231" s="78"/>
      <c r="T231" s="78"/>
    </row>
    <row r="232" spans="1:20" s="66" customFormat="1" ht="13.5" customHeight="1" x14ac:dyDescent="0.25">
      <c r="A232" s="117"/>
      <c r="B232" s="118"/>
      <c r="C232" s="118"/>
      <c r="D232" s="118"/>
      <c r="E232" s="118"/>
      <c r="F232" s="119"/>
      <c r="G232" s="72"/>
      <c r="H232" s="72"/>
      <c r="I232" s="72"/>
      <c r="J232" s="72"/>
      <c r="K232" s="73" t="str">
        <f t="shared" si="72"/>
        <v/>
      </c>
      <c r="L232" s="74" t="str">
        <f t="shared" si="73"/>
        <v/>
      </c>
      <c r="M232" s="75" t="str">
        <f t="shared" si="74"/>
        <v/>
      </c>
      <c r="N232" s="73" t="str">
        <f t="shared" si="75"/>
        <v/>
      </c>
      <c r="O232" s="76" t="s">
        <v>83</v>
      </c>
      <c r="P232" s="78"/>
      <c r="Q232" s="78"/>
      <c r="R232" s="78"/>
      <c r="S232" s="78"/>
      <c r="T232" s="78"/>
    </row>
    <row r="233" spans="1:20" s="66" customFormat="1" ht="13.5" customHeight="1" x14ac:dyDescent="0.25">
      <c r="A233" s="117"/>
      <c r="B233" s="118"/>
      <c r="C233" s="118"/>
      <c r="D233" s="118"/>
      <c r="E233" s="118"/>
      <c r="F233" s="119"/>
      <c r="G233" s="72"/>
      <c r="H233" s="72"/>
      <c r="I233" s="72"/>
      <c r="J233" s="72"/>
      <c r="K233" s="73" t="str">
        <f t="shared" si="72"/>
        <v/>
      </c>
      <c r="L233" s="74" t="str">
        <f t="shared" si="73"/>
        <v/>
      </c>
      <c r="M233" s="75" t="str">
        <f t="shared" si="74"/>
        <v/>
      </c>
      <c r="N233" s="73" t="str">
        <f t="shared" si="75"/>
        <v/>
      </c>
      <c r="O233" s="76" t="s">
        <v>83</v>
      </c>
      <c r="P233" s="78"/>
      <c r="Q233" s="78"/>
      <c r="R233" s="78"/>
      <c r="S233" s="78"/>
      <c r="T233" s="78"/>
    </row>
    <row r="234" spans="1:20" s="66" customFormat="1" ht="13.5" customHeight="1" x14ac:dyDescent="0.25">
      <c r="A234" s="123"/>
      <c r="B234" s="124"/>
      <c r="C234" s="124"/>
      <c r="D234" s="124"/>
      <c r="E234" s="124"/>
      <c r="F234" s="125"/>
      <c r="G234" s="72"/>
      <c r="H234" s="72"/>
      <c r="I234" s="72"/>
      <c r="J234" s="72"/>
      <c r="K234" s="73" t="str">
        <f t="shared" si="72"/>
        <v/>
      </c>
      <c r="L234" s="74" t="str">
        <f t="shared" si="73"/>
        <v/>
      </c>
      <c r="M234" s="75" t="str">
        <f t="shared" si="74"/>
        <v/>
      </c>
      <c r="N234" s="73" t="str">
        <f t="shared" si="75"/>
        <v/>
      </c>
      <c r="O234" s="76" t="s">
        <v>83</v>
      </c>
      <c r="P234" s="78"/>
      <c r="Q234" s="78"/>
      <c r="R234" s="78"/>
      <c r="S234" s="78"/>
      <c r="T234" s="78"/>
    </row>
    <row r="235" spans="1:20" s="70" customFormat="1" ht="13.5" customHeight="1" x14ac:dyDescent="0.25">
      <c r="A235" s="117"/>
      <c r="B235" s="118"/>
      <c r="C235" s="118"/>
      <c r="D235" s="118"/>
      <c r="E235" s="118"/>
      <c r="F235" s="119"/>
      <c r="G235" s="72"/>
      <c r="H235" s="72"/>
      <c r="I235" s="72"/>
      <c r="J235" s="72"/>
      <c r="K235" s="73" t="str">
        <f t="shared" si="72"/>
        <v/>
      </c>
      <c r="L235" s="74" t="str">
        <f t="shared" si="73"/>
        <v/>
      </c>
      <c r="M235" s="75" t="str">
        <f t="shared" si="74"/>
        <v/>
      </c>
      <c r="N235" s="73" t="str">
        <f t="shared" si="75"/>
        <v/>
      </c>
      <c r="O235" s="76" t="s">
        <v>83</v>
      </c>
      <c r="P235" s="78"/>
      <c r="Q235" s="78"/>
      <c r="R235" s="78"/>
      <c r="S235" s="78"/>
      <c r="T235" s="69"/>
    </row>
    <row r="236" spans="1:20" s="66" customFormat="1" ht="13.5" customHeight="1" x14ac:dyDescent="0.25">
      <c r="A236" s="117"/>
      <c r="B236" s="118"/>
      <c r="C236" s="118"/>
      <c r="D236" s="118"/>
      <c r="E236" s="118"/>
      <c r="F236" s="119"/>
      <c r="G236" s="72"/>
      <c r="H236" s="72"/>
      <c r="I236" s="72"/>
      <c r="J236" s="72"/>
      <c r="K236" s="73" t="str">
        <f t="shared" si="72"/>
        <v/>
      </c>
      <c r="L236" s="74" t="str">
        <f t="shared" si="73"/>
        <v/>
      </c>
      <c r="M236" s="75" t="str">
        <f t="shared" si="74"/>
        <v/>
      </c>
      <c r="N236" s="73" t="str">
        <f t="shared" si="75"/>
        <v/>
      </c>
      <c r="O236" s="76" t="s">
        <v>83</v>
      </c>
      <c r="P236" s="78"/>
      <c r="Q236" s="78"/>
      <c r="R236" s="78"/>
      <c r="S236" s="78"/>
      <c r="T236" s="78"/>
    </row>
    <row r="237" spans="1:20" s="66" customFormat="1" ht="13.5" customHeight="1" x14ac:dyDescent="0.25">
      <c r="A237" s="117"/>
      <c r="B237" s="118"/>
      <c r="C237" s="118"/>
      <c r="D237" s="118"/>
      <c r="E237" s="118"/>
      <c r="F237" s="119"/>
      <c r="G237" s="72"/>
      <c r="H237" s="72"/>
      <c r="I237" s="72"/>
      <c r="J237" s="72"/>
      <c r="K237" s="73" t="str">
        <f t="shared" si="72"/>
        <v/>
      </c>
      <c r="L237" s="74" t="str">
        <f t="shared" si="73"/>
        <v/>
      </c>
      <c r="M237" s="75" t="str">
        <f t="shared" si="74"/>
        <v/>
      </c>
      <c r="N237" s="73" t="str">
        <f t="shared" si="75"/>
        <v/>
      </c>
      <c r="O237" s="76" t="s">
        <v>83</v>
      </c>
      <c r="P237" s="78"/>
      <c r="Q237" s="78"/>
      <c r="R237" s="78"/>
      <c r="S237" s="78"/>
      <c r="T237" s="78"/>
    </row>
    <row r="238" spans="1:20" s="66" customFormat="1" ht="13.5" customHeight="1" x14ac:dyDescent="0.25">
      <c r="A238" s="117"/>
      <c r="B238" s="118"/>
      <c r="C238" s="118"/>
      <c r="D238" s="118"/>
      <c r="E238" s="118"/>
      <c r="F238" s="119"/>
      <c r="G238" s="72"/>
      <c r="H238" s="72"/>
      <c r="I238" s="72"/>
      <c r="J238" s="72"/>
      <c r="K238" s="73" t="str">
        <f t="shared" si="72"/>
        <v/>
      </c>
      <c r="L238" s="74" t="str">
        <f t="shared" si="73"/>
        <v/>
      </c>
      <c r="M238" s="75" t="str">
        <f t="shared" si="74"/>
        <v/>
      </c>
      <c r="N238" s="73" t="str">
        <f t="shared" si="75"/>
        <v/>
      </c>
      <c r="O238" s="76" t="s">
        <v>83</v>
      </c>
      <c r="P238" s="78"/>
      <c r="Q238" s="78"/>
      <c r="R238" s="78"/>
      <c r="S238" s="78"/>
      <c r="T238" s="78"/>
    </row>
    <row r="239" spans="1:20" s="66" customFormat="1" ht="13.5" customHeight="1" x14ac:dyDescent="0.25">
      <c r="A239" s="117"/>
      <c r="B239" s="118"/>
      <c r="C239" s="118"/>
      <c r="D239" s="118"/>
      <c r="E239" s="118"/>
      <c r="F239" s="119"/>
      <c r="G239" s="72"/>
      <c r="H239" s="72"/>
      <c r="I239" s="72"/>
      <c r="J239" s="72"/>
      <c r="K239" s="73" t="str">
        <f t="shared" si="72"/>
        <v/>
      </c>
      <c r="L239" s="74" t="str">
        <f t="shared" si="73"/>
        <v/>
      </c>
      <c r="M239" s="75" t="str">
        <f t="shared" si="74"/>
        <v/>
      </c>
      <c r="N239" s="73" t="str">
        <f t="shared" si="75"/>
        <v/>
      </c>
      <c r="O239" s="76" t="s">
        <v>83</v>
      </c>
      <c r="P239" s="78"/>
      <c r="Q239" s="78"/>
      <c r="R239" s="78"/>
      <c r="S239" s="78"/>
      <c r="T239" s="78"/>
    </row>
    <row r="240" spans="1:20" s="66" customFormat="1" ht="13.5" customHeight="1" x14ac:dyDescent="0.25">
      <c r="A240" s="123"/>
      <c r="B240" s="124"/>
      <c r="C240" s="124"/>
      <c r="D240" s="124"/>
      <c r="E240" s="124"/>
      <c r="F240" s="125"/>
      <c r="G240" s="72"/>
      <c r="H240" s="72"/>
      <c r="I240" s="72"/>
      <c r="J240" s="72"/>
      <c r="K240" s="73" t="str">
        <f t="shared" si="72"/>
        <v/>
      </c>
      <c r="L240" s="74" t="str">
        <f t="shared" si="73"/>
        <v/>
      </c>
      <c r="M240" s="75" t="str">
        <f t="shared" si="74"/>
        <v/>
      </c>
      <c r="N240" s="73" t="str">
        <f t="shared" si="75"/>
        <v/>
      </c>
      <c r="O240" s="76" t="s">
        <v>83</v>
      </c>
      <c r="P240" s="78"/>
      <c r="Q240" s="78"/>
      <c r="R240" s="78"/>
      <c r="S240" s="78"/>
      <c r="T240" s="78"/>
    </row>
    <row r="241" spans="1:20" s="66" customFormat="1" ht="13.5" customHeight="1" x14ac:dyDescent="0.25">
      <c r="A241" s="117"/>
      <c r="B241" s="118"/>
      <c r="C241" s="118"/>
      <c r="D241" s="118"/>
      <c r="E241" s="118"/>
      <c r="F241" s="119"/>
      <c r="G241" s="72"/>
      <c r="H241" s="72"/>
      <c r="I241" s="72"/>
      <c r="J241" s="72"/>
      <c r="K241" s="73" t="str">
        <f t="shared" si="72"/>
        <v/>
      </c>
      <c r="L241" s="74" t="str">
        <f t="shared" si="73"/>
        <v/>
      </c>
      <c r="M241" s="75" t="str">
        <f t="shared" si="74"/>
        <v/>
      </c>
      <c r="N241" s="73" t="str">
        <f t="shared" si="75"/>
        <v/>
      </c>
      <c r="O241" s="76" t="s">
        <v>83</v>
      </c>
      <c r="P241" s="78"/>
      <c r="Q241" s="78"/>
      <c r="R241" s="78"/>
      <c r="S241" s="78"/>
      <c r="T241" s="78"/>
    </row>
    <row r="242" spans="1:20" s="66" customFormat="1" ht="13.5" customHeight="1" x14ac:dyDescent="0.25">
      <c r="A242" s="117"/>
      <c r="B242" s="118"/>
      <c r="C242" s="118"/>
      <c r="D242" s="118"/>
      <c r="E242" s="118"/>
      <c r="F242" s="119"/>
      <c r="G242" s="72"/>
      <c r="H242" s="72"/>
      <c r="I242" s="72"/>
      <c r="J242" s="72"/>
      <c r="K242" s="73" t="str">
        <f t="shared" si="72"/>
        <v/>
      </c>
      <c r="L242" s="74" t="str">
        <f t="shared" si="73"/>
        <v/>
      </c>
      <c r="M242" s="75" t="str">
        <f t="shared" si="74"/>
        <v/>
      </c>
      <c r="N242" s="73" t="str">
        <f t="shared" si="75"/>
        <v/>
      </c>
      <c r="O242" s="76" t="s">
        <v>83</v>
      </c>
      <c r="P242" s="78"/>
      <c r="Q242" s="78"/>
      <c r="R242" s="78"/>
      <c r="S242" s="78"/>
      <c r="T242" s="78"/>
    </row>
    <row r="243" spans="1:20" s="66" customFormat="1" ht="13.5" customHeight="1" x14ac:dyDescent="0.25">
      <c r="A243" s="117"/>
      <c r="B243" s="118"/>
      <c r="C243" s="118"/>
      <c r="D243" s="118"/>
      <c r="E243" s="118"/>
      <c r="F243" s="119"/>
      <c r="G243" s="72"/>
      <c r="H243" s="72"/>
      <c r="I243" s="72"/>
      <c r="J243" s="72"/>
      <c r="K243" s="73" t="str">
        <f t="shared" si="72"/>
        <v/>
      </c>
      <c r="L243" s="74" t="str">
        <f t="shared" si="73"/>
        <v/>
      </c>
      <c r="M243" s="75" t="str">
        <f t="shared" si="74"/>
        <v/>
      </c>
      <c r="N243" s="73" t="str">
        <f t="shared" si="75"/>
        <v/>
      </c>
      <c r="O243" s="76" t="s">
        <v>83</v>
      </c>
      <c r="P243" s="78"/>
      <c r="Q243" s="78"/>
      <c r="R243" s="78"/>
      <c r="S243" s="78"/>
      <c r="T243" s="78"/>
    </row>
    <row r="244" spans="1:20" s="66" customFormat="1" ht="13.5" customHeight="1" x14ac:dyDescent="0.25">
      <c r="A244" s="117"/>
      <c r="B244" s="118"/>
      <c r="C244" s="118"/>
      <c r="D244" s="118"/>
      <c r="E244" s="118"/>
      <c r="F244" s="119"/>
      <c r="G244" s="72"/>
      <c r="H244" s="72"/>
      <c r="I244" s="72"/>
      <c r="J244" s="72"/>
      <c r="K244" s="73" t="str">
        <f t="shared" si="72"/>
        <v/>
      </c>
      <c r="L244" s="74" t="str">
        <f t="shared" si="73"/>
        <v/>
      </c>
      <c r="M244" s="75" t="str">
        <f t="shared" si="74"/>
        <v/>
      </c>
      <c r="N244" s="73" t="str">
        <f t="shared" si="75"/>
        <v/>
      </c>
      <c r="O244" s="76" t="s">
        <v>83</v>
      </c>
      <c r="P244" s="78"/>
      <c r="Q244" s="78"/>
      <c r="R244" s="78"/>
      <c r="S244" s="78"/>
      <c r="T244" s="78"/>
    </row>
    <row r="245" spans="1:20" s="67" customFormat="1" ht="13.5" customHeight="1" x14ac:dyDescent="0.25">
      <c r="A245" s="117"/>
      <c r="B245" s="118"/>
      <c r="C245" s="118"/>
      <c r="D245" s="118"/>
      <c r="E245" s="118"/>
      <c r="F245" s="119"/>
      <c r="G245" s="72"/>
      <c r="H245" s="72"/>
      <c r="I245" s="72"/>
      <c r="J245" s="72"/>
      <c r="K245" s="73" t="str">
        <f t="shared" si="72"/>
        <v/>
      </c>
      <c r="L245" s="74" t="str">
        <f t="shared" si="73"/>
        <v/>
      </c>
      <c r="M245" s="75" t="str">
        <f t="shared" si="74"/>
        <v/>
      </c>
      <c r="N245" s="73" t="str">
        <f t="shared" si="75"/>
        <v/>
      </c>
      <c r="O245" s="76" t="s">
        <v>83</v>
      </c>
      <c r="P245" s="81"/>
      <c r="Q245" s="81"/>
      <c r="R245" s="81"/>
      <c r="S245" s="81"/>
      <c r="T245" s="81"/>
    </row>
    <row r="246" spans="1:20" s="66" customFormat="1" ht="13.5" customHeight="1" x14ac:dyDescent="0.25">
      <c r="A246" s="117"/>
      <c r="B246" s="118"/>
      <c r="C246" s="118"/>
      <c r="D246" s="118"/>
      <c r="E246" s="118"/>
      <c r="F246" s="119"/>
      <c r="G246" s="72"/>
      <c r="H246" s="72"/>
      <c r="I246" s="72"/>
      <c r="J246" s="72"/>
      <c r="K246" s="73" t="str">
        <f t="shared" si="72"/>
        <v/>
      </c>
      <c r="L246" s="74" t="str">
        <f t="shared" si="73"/>
        <v/>
      </c>
      <c r="M246" s="75" t="str">
        <f t="shared" si="74"/>
        <v/>
      </c>
      <c r="N246" s="73" t="str">
        <f t="shared" si="75"/>
        <v/>
      </c>
      <c r="O246" s="76" t="s">
        <v>83</v>
      </c>
      <c r="P246" s="78"/>
      <c r="Q246" s="78"/>
      <c r="R246" s="78"/>
      <c r="S246" s="78"/>
      <c r="T246" s="78"/>
    </row>
    <row r="247" spans="1:20" s="66" customFormat="1" ht="13.5" customHeight="1" x14ac:dyDescent="0.25">
      <c r="A247" s="117"/>
      <c r="B247" s="118"/>
      <c r="C247" s="118"/>
      <c r="D247" s="118"/>
      <c r="E247" s="118"/>
      <c r="F247" s="119"/>
      <c r="G247" s="72"/>
      <c r="H247" s="72"/>
      <c r="I247" s="72"/>
      <c r="J247" s="72"/>
      <c r="K247" s="73" t="str">
        <f t="shared" si="72"/>
        <v/>
      </c>
      <c r="L247" s="74" t="str">
        <f t="shared" si="73"/>
        <v/>
      </c>
      <c r="M247" s="75" t="str">
        <f t="shared" si="74"/>
        <v/>
      </c>
      <c r="N247" s="73" t="str">
        <f t="shared" si="75"/>
        <v/>
      </c>
      <c r="O247" s="76" t="s">
        <v>83</v>
      </c>
      <c r="P247" s="78"/>
      <c r="Q247" s="78"/>
      <c r="R247" s="78"/>
      <c r="S247" s="78"/>
      <c r="T247" s="78"/>
    </row>
    <row r="248" spans="1:20" s="66" customFormat="1" ht="13.5" customHeight="1" x14ac:dyDescent="0.25">
      <c r="A248" s="117"/>
      <c r="B248" s="118"/>
      <c r="C248" s="118"/>
      <c r="D248" s="118"/>
      <c r="E248" s="118"/>
      <c r="F248" s="119"/>
      <c r="G248" s="72"/>
      <c r="H248" s="72"/>
      <c r="I248" s="72"/>
      <c r="J248" s="72"/>
      <c r="K248" s="73" t="str">
        <f t="shared" si="72"/>
        <v/>
      </c>
      <c r="L248" s="74" t="str">
        <f t="shared" si="73"/>
        <v/>
      </c>
      <c r="M248" s="75" t="str">
        <f t="shared" si="74"/>
        <v/>
      </c>
      <c r="N248" s="73" t="str">
        <f t="shared" si="75"/>
        <v/>
      </c>
      <c r="O248" s="76" t="s">
        <v>83</v>
      </c>
      <c r="P248" s="78"/>
      <c r="Q248" s="78"/>
      <c r="R248" s="78"/>
      <c r="S248" s="78"/>
      <c r="T248" s="78"/>
    </row>
    <row r="249" spans="1:20" s="66" customFormat="1" ht="13.5" customHeight="1" x14ac:dyDescent="0.25">
      <c r="A249" s="117"/>
      <c r="B249" s="118"/>
      <c r="C249" s="118"/>
      <c r="D249" s="118"/>
      <c r="E249" s="118"/>
      <c r="F249" s="119"/>
      <c r="G249" s="72"/>
      <c r="H249" s="72"/>
      <c r="I249" s="72"/>
      <c r="J249" s="72"/>
      <c r="K249" s="73" t="str">
        <f t="shared" ref="K249:K307" si="92">CONCATENATE(G249,L249)</f>
        <v/>
      </c>
      <c r="L249" s="74" t="str">
        <f t="shared" ref="L249:L307" si="93">IF(OR(ISBLANK(I249),ISBLANK(J249)),IF(OR(G249="ALI",G249="AIE"),"L",IF(ISBLANK(G249),"","A")),IF(G249="EE",IF(J249&gt;=3,IF(I249&gt;=5,"H","A"),IF(J249&gt;=2,IF(I249&gt;=16,"H",IF(I249&lt;=4,"L","A")),IF(I249&lt;=15,"L","A"))),IF(OR(G249="SE",G249="CE"),IF(J249&gt;=4,IF(I249&gt;=6,"H","A"),IF(J249&gt;=2,IF(I249&gt;=20,"H",IF(I249&lt;=5,"L","A")),IF(I249&lt;=19,"L","A"))),IF(OR(G249="ALI",G249="AIE"),IF(J249&gt;=6,IF(I249&gt;=20,"H","A"),IF(J249&gt;=2,IF(I249&gt;=51,"H",IF(I249&lt;=19,"L","A")),IF(I249&lt;=50,"L","A")))))))</f>
        <v/>
      </c>
      <c r="M249" s="75" t="str">
        <f t="shared" ref="M249:M307" si="94">IF(L249="L","Baixa",IF(L249="A","Média",IF(L249="","","Alta")))</f>
        <v/>
      </c>
      <c r="N249" s="73" t="str">
        <f t="shared" ref="N249:N307" si="95">IF(ISBLANK(G249),"",IF(G249="ALI",IF(L249="L",7,IF(L249="A",10,15)),IF(G249="AIE",IF(L249="L",5,IF(L249="A",7,10)),IF(G249="SE",IF(L249="L",4,IF(L249="A",5,7)),IF(OR(G249="EE",G249="CE"),IF(L249="L",3,IF(L249="A",4,6)))))))</f>
        <v/>
      </c>
      <c r="O249" s="76" t="s">
        <v>83</v>
      </c>
      <c r="P249" s="78"/>
      <c r="Q249" s="78"/>
      <c r="R249" s="78"/>
      <c r="S249" s="78"/>
      <c r="T249" s="78"/>
    </row>
    <row r="250" spans="1:20" s="66" customFormat="1" ht="13.5" customHeight="1" x14ac:dyDescent="0.25">
      <c r="A250" s="117"/>
      <c r="B250" s="118"/>
      <c r="C250" s="118"/>
      <c r="D250" s="118"/>
      <c r="E250" s="118"/>
      <c r="F250" s="119"/>
      <c r="G250" s="72"/>
      <c r="H250" s="72"/>
      <c r="I250" s="72"/>
      <c r="J250" s="72"/>
      <c r="K250" s="73" t="str">
        <f t="shared" si="92"/>
        <v/>
      </c>
      <c r="L250" s="74" t="str">
        <f t="shared" si="93"/>
        <v/>
      </c>
      <c r="M250" s="75" t="str">
        <f t="shared" si="94"/>
        <v/>
      </c>
      <c r="N250" s="73" t="str">
        <f t="shared" si="95"/>
        <v/>
      </c>
      <c r="O250" s="76" t="s">
        <v>83</v>
      </c>
      <c r="P250" s="78"/>
      <c r="Q250" s="78"/>
      <c r="R250" s="78"/>
      <c r="S250" s="78"/>
      <c r="T250" s="78"/>
    </row>
    <row r="251" spans="1:20" s="66" customFormat="1" ht="13.5" customHeight="1" x14ac:dyDescent="0.25">
      <c r="A251" s="117"/>
      <c r="B251" s="118"/>
      <c r="C251" s="118"/>
      <c r="D251" s="118"/>
      <c r="E251" s="118"/>
      <c r="F251" s="119"/>
      <c r="G251" s="72"/>
      <c r="H251" s="72"/>
      <c r="I251" s="72"/>
      <c r="J251" s="72"/>
      <c r="K251" s="73" t="str">
        <f t="shared" si="92"/>
        <v/>
      </c>
      <c r="L251" s="74" t="str">
        <f t="shared" si="93"/>
        <v/>
      </c>
      <c r="M251" s="75" t="str">
        <f t="shared" si="94"/>
        <v/>
      </c>
      <c r="N251" s="73" t="str">
        <f t="shared" si="95"/>
        <v/>
      </c>
      <c r="O251" s="76" t="s">
        <v>83</v>
      </c>
      <c r="P251" s="78"/>
      <c r="Q251" s="78"/>
      <c r="R251" s="78"/>
      <c r="S251" s="78"/>
      <c r="T251" s="78"/>
    </row>
    <row r="252" spans="1:20" s="66" customFormat="1" ht="13.5" customHeight="1" x14ac:dyDescent="0.25">
      <c r="A252" s="117"/>
      <c r="B252" s="118"/>
      <c r="C252" s="118"/>
      <c r="D252" s="118"/>
      <c r="E252" s="118"/>
      <c r="F252" s="119"/>
      <c r="G252" s="72"/>
      <c r="H252" s="72"/>
      <c r="I252" s="72"/>
      <c r="J252" s="72"/>
      <c r="K252" s="73" t="str">
        <f t="shared" si="92"/>
        <v/>
      </c>
      <c r="L252" s="74" t="str">
        <f t="shared" si="93"/>
        <v/>
      </c>
      <c r="M252" s="75" t="str">
        <f t="shared" si="94"/>
        <v/>
      </c>
      <c r="N252" s="73" t="str">
        <f t="shared" si="95"/>
        <v/>
      </c>
      <c r="O252" s="76" t="s">
        <v>83</v>
      </c>
      <c r="P252" s="78"/>
      <c r="Q252" s="78"/>
      <c r="R252" s="78"/>
      <c r="S252" s="78"/>
      <c r="T252" s="78"/>
    </row>
    <row r="253" spans="1:20" s="66" customFormat="1" ht="13.5" customHeight="1" x14ac:dyDescent="0.25">
      <c r="A253" s="117"/>
      <c r="B253" s="118"/>
      <c r="C253" s="118"/>
      <c r="D253" s="118"/>
      <c r="E253" s="118"/>
      <c r="F253" s="119"/>
      <c r="G253" s="72"/>
      <c r="H253" s="72"/>
      <c r="I253" s="72"/>
      <c r="J253" s="72"/>
      <c r="K253" s="73" t="str">
        <f t="shared" si="92"/>
        <v/>
      </c>
      <c r="L253" s="74" t="str">
        <f t="shared" si="93"/>
        <v/>
      </c>
      <c r="M253" s="75" t="str">
        <f t="shared" si="94"/>
        <v/>
      </c>
      <c r="N253" s="73" t="str">
        <f t="shared" si="95"/>
        <v/>
      </c>
      <c r="O253" s="76" t="s">
        <v>83</v>
      </c>
      <c r="P253" s="78"/>
      <c r="Q253" s="78"/>
      <c r="R253" s="78"/>
      <c r="S253" s="78"/>
      <c r="T253" s="78"/>
    </row>
    <row r="254" spans="1:20" s="66" customFormat="1" ht="13.5" customHeight="1" x14ac:dyDescent="0.25">
      <c r="A254" s="117"/>
      <c r="B254" s="118"/>
      <c r="C254" s="118"/>
      <c r="D254" s="118"/>
      <c r="E254" s="118"/>
      <c r="F254" s="119"/>
      <c r="G254" s="72"/>
      <c r="H254" s="72"/>
      <c r="I254" s="72"/>
      <c r="J254" s="72"/>
      <c r="K254" s="73" t="str">
        <f t="shared" si="92"/>
        <v/>
      </c>
      <c r="L254" s="74" t="str">
        <f t="shared" si="93"/>
        <v/>
      </c>
      <c r="M254" s="75" t="str">
        <f t="shared" si="94"/>
        <v/>
      </c>
      <c r="N254" s="73" t="str">
        <f t="shared" si="95"/>
        <v/>
      </c>
      <c r="O254" s="76" t="s">
        <v>83</v>
      </c>
      <c r="P254" s="78"/>
      <c r="Q254" s="78"/>
      <c r="R254" s="78"/>
      <c r="S254" s="78"/>
      <c r="T254" s="78"/>
    </row>
    <row r="255" spans="1:20" s="66" customFormat="1" ht="13.5" customHeight="1" x14ac:dyDescent="0.25">
      <c r="A255" s="117"/>
      <c r="B255" s="118"/>
      <c r="C255" s="118"/>
      <c r="D255" s="118"/>
      <c r="E255" s="118"/>
      <c r="F255" s="119"/>
      <c r="G255" s="72"/>
      <c r="H255" s="72"/>
      <c r="I255" s="72"/>
      <c r="J255" s="72"/>
      <c r="K255" s="73" t="str">
        <f t="shared" si="92"/>
        <v/>
      </c>
      <c r="L255" s="74" t="str">
        <f t="shared" si="93"/>
        <v/>
      </c>
      <c r="M255" s="75" t="str">
        <f t="shared" si="94"/>
        <v/>
      </c>
      <c r="N255" s="73" t="str">
        <f t="shared" si="95"/>
        <v/>
      </c>
      <c r="O255" s="76" t="s">
        <v>83</v>
      </c>
      <c r="P255" s="78"/>
      <c r="Q255" s="78"/>
      <c r="R255" s="78"/>
      <c r="S255" s="78"/>
      <c r="T255" s="78"/>
    </row>
    <row r="256" spans="1:20" s="66" customFormat="1" ht="13.5" customHeight="1" x14ac:dyDescent="0.25">
      <c r="A256" s="117"/>
      <c r="B256" s="118"/>
      <c r="C256" s="118"/>
      <c r="D256" s="118"/>
      <c r="E256" s="118"/>
      <c r="F256" s="119"/>
      <c r="G256" s="72"/>
      <c r="H256" s="72"/>
      <c r="I256" s="72"/>
      <c r="J256" s="72"/>
      <c r="K256" s="73" t="str">
        <f t="shared" si="92"/>
        <v/>
      </c>
      <c r="L256" s="74" t="str">
        <f t="shared" si="93"/>
        <v/>
      </c>
      <c r="M256" s="75" t="str">
        <f t="shared" si="94"/>
        <v/>
      </c>
      <c r="N256" s="73" t="str">
        <f t="shared" si="95"/>
        <v/>
      </c>
      <c r="O256" s="76" t="s">
        <v>83</v>
      </c>
      <c r="P256" s="78"/>
      <c r="Q256" s="78"/>
      <c r="R256" s="78"/>
      <c r="S256" s="78"/>
      <c r="T256" s="78"/>
    </row>
    <row r="257" spans="1:20" s="66" customFormat="1" ht="13.5" customHeight="1" x14ac:dyDescent="0.25">
      <c r="A257" s="117"/>
      <c r="B257" s="118"/>
      <c r="C257" s="118"/>
      <c r="D257" s="118"/>
      <c r="E257" s="118"/>
      <c r="F257" s="119"/>
      <c r="G257" s="72"/>
      <c r="H257" s="72"/>
      <c r="I257" s="72"/>
      <c r="J257" s="72"/>
      <c r="K257" s="73" t="str">
        <f t="shared" si="92"/>
        <v/>
      </c>
      <c r="L257" s="74" t="str">
        <f t="shared" si="93"/>
        <v/>
      </c>
      <c r="M257" s="75" t="str">
        <f t="shared" si="94"/>
        <v/>
      </c>
      <c r="N257" s="73" t="str">
        <f t="shared" si="95"/>
        <v/>
      </c>
      <c r="O257" s="76" t="s">
        <v>83</v>
      </c>
      <c r="P257" s="78"/>
      <c r="Q257" s="78"/>
      <c r="R257" s="78"/>
      <c r="S257" s="78"/>
      <c r="T257" s="78"/>
    </row>
    <row r="258" spans="1:20" s="66" customFormat="1" ht="13.5" customHeight="1" x14ac:dyDescent="0.25">
      <c r="A258" s="117"/>
      <c r="B258" s="118"/>
      <c r="C258" s="118"/>
      <c r="D258" s="118"/>
      <c r="E258" s="118"/>
      <c r="F258" s="119"/>
      <c r="G258" s="72"/>
      <c r="H258" s="72"/>
      <c r="I258" s="72"/>
      <c r="J258" s="72"/>
      <c r="K258" s="73" t="str">
        <f t="shared" si="92"/>
        <v/>
      </c>
      <c r="L258" s="74" t="str">
        <f t="shared" si="93"/>
        <v/>
      </c>
      <c r="M258" s="75" t="str">
        <f t="shared" si="94"/>
        <v/>
      </c>
      <c r="N258" s="73" t="str">
        <f t="shared" si="95"/>
        <v/>
      </c>
      <c r="O258" s="76" t="s">
        <v>83</v>
      </c>
      <c r="P258" s="78"/>
      <c r="Q258" s="78"/>
      <c r="R258" s="78"/>
      <c r="S258" s="78"/>
      <c r="T258" s="78"/>
    </row>
    <row r="259" spans="1:20" s="66" customFormat="1" ht="13.5" customHeight="1" x14ac:dyDescent="0.25">
      <c r="A259" s="117"/>
      <c r="B259" s="118"/>
      <c r="C259" s="118"/>
      <c r="D259" s="118"/>
      <c r="E259" s="118"/>
      <c r="F259" s="119"/>
      <c r="G259" s="72"/>
      <c r="H259" s="72"/>
      <c r="I259" s="72"/>
      <c r="J259" s="72"/>
      <c r="K259" s="73" t="str">
        <f t="shared" si="92"/>
        <v/>
      </c>
      <c r="L259" s="74" t="str">
        <f t="shared" si="93"/>
        <v/>
      </c>
      <c r="M259" s="75" t="str">
        <f t="shared" si="94"/>
        <v/>
      </c>
      <c r="N259" s="73" t="str">
        <f t="shared" si="95"/>
        <v/>
      </c>
      <c r="O259" s="76" t="s">
        <v>83</v>
      </c>
      <c r="P259" s="78"/>
      <c r="Q259" s="78"/>
      <c r="R259" s="78"/>
      <c r="S259" s="78"/>
      <c r="T259" s="78"/>
    </row>
    <row r="260" spans="1:20" s="66" customFormat="1" ht="13.5" customHeight="1" x14ac:dyDescent="0.25">
      <c r="A260" s="117"/>
      <c r="B260" s="118"/>
      <c r="C260" s="118"/>
      <c r="D260" s="118"/>
      <c r="E260" s="118"/>
      <c r="F260" s="119"/>
      <c r="G260" s="72"/>
      <c r="H260" s="72"/>
      <c r="I260" s="68"/>
      <c r="J260" s="68"/>
      <c r="K260" s="73" t="str">
        <f t="shared" si="92"/>
        <v/>
      </c>
      <c r="L260" s="74" t="str">
        <f t="shared" si="93"/>
        <v/>
      </c>
      <c r="M260" s="75" t="str">
        <f t="shared" si="94"/>
        <v/>
      </c>
      <c r="N260" s="73" t="str">
        <f t="shared" si="95"/>
        <v/>
      </c>
      <c r="O260" s="76" t="s">
        <v>83</v>
      </c>
      <c r="P260" s="78"/>
      <c r="Q260" s="78"/>
      <c r="R260" s="78"/>
      <c r="S260" s="78"/>
      <c r="T260" s="78"/>
    </row>
    <row r="261" spans="1:20" s="66" customFormat="1" ht="13.5" customHeight="1" x14ac:dyDescent="0.25">
      <c r="A261" s="117"/>
      <c r="B261" s="118"/>
      <c r="C261" s="118"/>
      <c r="D261" s="118"/>
      <c r="E261" s="118"/>
      <c r="F261" s="119"/>
      <c r="G261" s="72"/>
      <c r="H261" s="72"/>
      <c r="I261" s="72"/>
      <c r="J261" s="72"/>
      <c r="K261" s="73" t="str">
        <f t="shared" si="92"/>
        <v/>
      </c>
      <c r="L261" s="74" t="str">
        <f t="shared" si="93"/>
        <v/>
      </c>
      <c r="M261" s="75" t="str">
        <f t="shared" si="94"/>
        <v/>
      </c>
      <c r="N261" s="73" t="str">
        <f t="shared" si="95"/>
        <v/>
      </c>
      <c r="O261" s="76" t="s">
        <v>83</v>
      </c>
      <c r="P261" s="78"/>
      <c r="Q261" s="78"/>
      <c r="R261" s="78"/>
      <c r="S261" s="78"/>
      <c r="T261" s="78"/>
    </row>
    <row r="262" spans="1:20" s="66" customFormat="1" ht="13.5" customHeight="1" x14ac:dyDescent="0.25">
      <c r="A262" s="117"/>
      <c r="B262" s="118"/>
      <c r="C262" s="118"/>
      <c r="D262" s="118"/>
      <c r="E262" s="118"/>
      <c r="F262" s="119"/>
      <c r="G262" s="72"/>
      <c r="H262" s="72"/>
      <c r="I262" s="72"/>
      <c r="J262" s="72"/>
      <c r="K262" s="73" t="str">
        <f t="shared" si="92"/>
        <v/>
      </c>
      <c r="L262" s="74" t="str">
        <f t="shared" si="93"/>
        <v/>
      </c>
      <c r="M262" s="75" t="str">
        <f t="shared" si="94"/>
        <v/>
      </c>
      <c r="N262" s="73" t="str">
        <f t="shared" si="95"/>
        <v/>
      </c>
      <c r="O262" s="76" t="s">
        <v>83</v>
      </c>
      <c r="P262" s="78"/>
      <c r="Q262" s="78"/>
      <c r="R262" s="78"/>
      <c r="S262" s="78"/>
      <c r="T262" s="78"/>
    </row>
    <row r="263" spans="1:20" s="66" customFormat="1" ht="13.5" customHeight="1" x14ac:dyDescent="0.25">
      <c r="A263" s="117"/>
      <c r="B263" s="118"/>
      <c r="C263" s="118"/>
      <c r="D263" s="118"/>
      <c r="E263" s="118"/>
      <c r="F263" s="119"/>
      <c r="G263" s="72"/>
      <c r="H263" s="72"/>
      <c r="I263" s="72"/>
      <c r="J263" s="72"/>
      <c r="K263" s="73" t="str">
        <f t="shared" si="92"/>
        <v/>
      </c>
      <c r="L263" s="74" t="str">
        <f t="shared" si="93"/>
        <v/>
      </c>
      <c r="M263" s="75" t="str">
        <f t="shared" si="94"/>
        <v/>
      </c>
      <c r="N263" s="73" t="str">
        <f t="shared" si="95"/>
        <v/>
      </c>
      <c r="O263" s="76" t="s">
        <v>83</v>
      </c>
      <c r="P263" s="78"/>
      <c r="Q263" s="78"/>
      <c r="R263" s="78"/>
      <c r="S263" s="78"/>
      <c r="T263" s="78"/>
    </row>
    <row r="264" spans="1:20" s="66" customFormat="1" ht="13.5" customHeight="1" x14ac:dyDescent="0.25">
      <c r="A264" s="117"/>
      <c r="B264" s="118"/>
      <c r="C264" s="118"/>
      <c r="D264" s="118"/>
      <c r="E264" s="118"/>
      <c r="F264" s="119"/>
      <c r="G264" s="72"/>
      <c r="H264" s="72"/>
      <c r="I264" s="72"/>
      <c r="J264" s="72"/>
      <c r="K264" s="73" t="str">
        <f t="shared" si="92"/>
        <v/>
      </c>
      <c r="L264" s="74" t="str">
        <f t="shared" si="93"/>
        <v/>
      </c>
      <c r="M264" s="75" t="str">
        <f t="shared" si="94"/>
        <v/>
      </c>
      <c r="N264" s="73" t="str">
        <f t="shared" si="95"/>
        <v/>
      </c>
      <c r="O264" s="76" t="s">
        <v>83</v>
      </c>
      <c r="P264" s="78"/>
      <c r="Q264" s="78"/>
      <c r="R264" s="78"/>
      <c r="S264" s="78"/>
      <c r="T264" s="78"/>
    </row>
    <row r="265" spans="1:20" s="66" customFormat="1" ht="13.5" customHeight="1" x14ac:dyDescent="0.25">
      <c r="A265" s="117"/>
      <c r="B265" s="118"/>
      <c r="C265" s="118"/>
      <c r="D265" s="118"/>
      <c r="E265" s="118"/>
      <c r="F265" s="119"/>
      <c r="G265" s="72"/>
      <c r="H265" s="72"/>
      <c r="I265" s="72"/>
      <c r="J265" s="72"/>
      <c r="K265" s="73" t="str">
        <f t="shared" si="92"/>
        <v/>
      </c>
      <c r="L265" s="74" t="str">
        <f t="shared" si="93"/>
        <v/>
      </c>
      <c r="M265" s="75" t="str">
        <f t="shared" si="94"/>
        <v/>
      </c>
      <c r="N265" s="73" t="str">
        <f t="shared" si="95"/>
        <v/>
      </c>
      <c r="O265" s="76" t="s">
        <v>83</v>
      </c>
      <c r="P265" s="78"/>
      <c r="Q265" s="78"/>
      <c r="R265" s="78"/>
      <c r="S265" s="78"/>
      <c r="T265" s="78"/>
    </row>
    <row r="266" spans="1:20" s="66" customFormat="1" ht="13.5" customHeight="1" x14ac:dyDescent="0.25">
      <c r="A266" s="117"/>
      <c r="B266" s="118"/>
      <c r="C266" s="118"/>
      <c r="D266" s="118"/>
      <c r="E266" s="118"/>
      <c r="F266" s="119"/>
      <c r="G266" s="72"/>
      <c r="H266" s="72"/>
      <c r="I266" s="72"/>
      <c r="J266" s="72"/>
      <c r="K266" s="73" t="str">
        <f t="shared" si="92"/>
        <v/>
      </c>
      <c r="L266" s="74" t="str">
        <f t="shared" si="93"/>
        <v/>
      </c>
      <c r="M266" s="75" t="str">
        <f t="shared" si="94"/>
        <v/>
      </c>
      <c r="N266" s="73" t="str">
        <f t="shared" si="95"/>
        <v/>
      </c>
      <c r="O266" s="76" t="s">
        <v>83</v>
      </c>
      <c r="P266" s="78"/>
      <c r="Q266" s="78"/>
      <c r="R266" s="78"/>
      <c r="S266" s="78"/>
      <c r="T266" s="78"/>
    </row>
    <row r="267" spans="1:20" s="66" customFormat="1" ht="13.5" customHeight="1" x14ac:dyDescent="0.25">
      <c r="A267" s="117"/>
      <c r="B267" s="118"/>
      <c r="C267" s="118"/>
      <c r="D267" s="118"/>
      <c r="E267" s="118"/>
      <c r="F267" s="119"/>
      <c r="G267" s="72"/>
      <c r="H267" s="72"/>
      <c r="I267" s="72"/>
      <c r="J267" s="72"/>
      <c r="K267" s="73" t="str">
        <f t="shared" si="92"/>
        <v/>
      </c>
      <c r="L267" s="74" t="str">
        <f t="shared" si="93"/>
        <v/>
      </c>
      <c r="M267" s="75" t="str">
        <f t="shared" si="94"/>
        <v/>
      </c>
      <c r="N267" s="73" t="str">
        <f t="shared" si="95"/>
        <v/>
      </c>
      <c r="O267" s="76" t="s">
        <v>83</v>
      </c>
      <c r="P267" s="78"/>
      <c r="Q267" s="78"/>
      <c r="R267" s="78"/>
      <c r="S267" s="78"/>
      <c r="T267" s="78"/>
    </row>
    <row r="268" spans="1:20" s="66" customFormat="1" ht="13.5" customHeight="1" x14ac:dyDescent="0.25">
      <c r="A268" s="117"/>
      <c r="B268" s="118"/>
      <c r="C268" s="118"/>
      <c r="D268" s="118"/>
      <c r="E268" s="118"/>
      <c r="F268" s="119"/>
      <c r="G268" s="72"/>
      <c r="H268" s="72"/>
      <c r="I268" s="72"/>
      <c r="J268" s="72"/>
      <c r="K268" s="73" t="str">
        <f t="shared" si="92"/>
        <v/>
      </c>
      <c r="L268" s="74" t="str">
        <f t="shared" si="93"/>
        <v/>
      </c>
      <c r="M268" s="75" t="str">
        <f t="shared" si="94"/>
        <v/>
      </c>
      <c r="N268" s="73" t="str">
        <f t="shared" si="95"/>
        <v/>
      </c>
      <c r="O268" s="76" t="s">
        <v>83</v>
      </c>
      <c r="P268" s="78"/>
      <c r="Q268" s="78"/>
      <c r="R268" s="78"/>
      <c r="S268" s="78"/>
      <c r="T268" s="78"/>
    </row>
    <row r="269" spans="1:20" s="66" customFormat="1" ht="13.5" customHeight="1" x14ac:dyDescent="0.25">
      <c r="A269" s="117"/>
      <c r="B269" s="118"/>
      <c r="C269" s="118"/>
      <c r="D269" s="118"/>
      <c r="E269" s="118"/>
      <c r="F269" s="119"/>
      <c r="G269" s="72"/>
      <c r="H269" s="72"/>
      <c r="I269" s="72"/>
      <c r="J269" s="72"/>
      <c r="K269" s="73" t="str">
        <f t="shared" si="92"/>
        <v/>
      </c>
      <c r="L269" s="74" t="str">
        <f t="shared" si="93"/>
        <v/>
      </c>
      <c r="M269" s="75" t="str">
        <f t="shared" si="94"/>
        <v/>
      </c>
      <c r="N269" s="73" t="str">
        <f t="shared" si="95"/>
        <v/>
      </c>
      <c r="O269" s="76" t="s">
        <v>83</v>
      </c>
      <c r="P269" s="78"/>
      <c r="Q269" s="78"/>
      <c r="R269" s="78"/>
      <c r="S269" s="78"/>
      <c r="T269" s="78"/>
    </row>
    <row r="270" spans="1:20" s="66" customFormat="1" ht="13.5" customHeight="1" x14ac:dyDescent="0.25">
      <c r="A270" s="117"/>
      <c r="B270" s="118"/>
      <c r="C270" s="118"/>
      <c r="D270" s="118"/>
      <c r="E270" s="118"/>
      <c r="F270" s="119"/>
      <c r="G270" s="72"/>
      <c r="H270" s="72"/>
      <c r="I270" s="72"/>
      <c r="J270" s="72"/>
      <c r="K270" s="73" t="str">
        <f t="shared" si="92"/>
        <v/>
      </c>
      <c r="L270" s="74" t="str">
        <f t="shared" si="93"/>
        <v/>
      </c>
      <c r="M270" s="75" t="str">
        <f t="shared" si="94"/>
        <v/>
      </c>
      <c r="N270" s="73" t="str">
        <f t="shared" si="95"/>
        <v/>
      </c>
      <c r="O270" s="76" t="s">
        <v>83</v>
      </c>
      <c r="P270" s="78"/>
      <c r="Q270" s="78"/>
      <c r="R270" s="78"/>
      <c r="S270" s="78"/>
      <c r="T270" s="78"/>
    </row>
    <row r="271" spans="1:20" s="66" customFormat="1" ht="13.5" customHeight="1" x14ac:dyDescent="0.25">
      <c r="A271" s="117"/>
      <c r="B271" s="118"/>
      <c r="C271" s="118"/>
      <c r="D271" s="118"/>
      <c r="E271" s="118"/>
      <c r="F271" s="119"/>
      <c r="G271" s="72"/>
      <c r="H271" s="72"/>
      <c r="I271" s="72"/>
      <c r="J271" s="72"/>
      <c r="K271" s="73" t="str">
        <f t="shared" si="92"/>
        <v/>
      </c>
      <c r="L271" s="74" t="str">
        <f t="shared" si="93"/>
        <v/>
      </c>
      <c r="M271" s="75" t="str">
        <f t="shared" si="94"/>
        <v/>
      </c>
      <c r="N271" s="73" t="str">
        <f t="shared" si="95"/>
        <v/>
      </c>
      <c r="O271" s="76" t="s">
        <v>83</v>
      </c>
      <c r="P271" s="78"/>
      <c r="Q271" s="78"/>
      <c r="R271" s="78"/>
      <c r="S271" s="78"/>
      <c r="T271" s="78"/>
    </row>
    <row r="272" spans="1:20" s="66" customFormat="1" ht="13.5" customHeight="1" x14ac:dyDescent="0.25">
      <c r="A272" s="117"/>
      <c r="B272" s="118"/>
      <c r="C272" s="118"/>
      <c r="D272" s="118"/>
      <c r="E272" s="118"/>
      <c r="F272" s="119"/>
      <c r="G272" s="72"/>
      <c r="H272" s="72"/>
      <c r="I272" s="72"/>
      <c r="J272" s="72"/>
      <c r="K272" s="73" t="str">
        <f t="shared" si="92"/>
        <v/>
      </c>
      <c r="L272" s="74" t="str">
        <f t="shared" si="93"/>
        <v/>
      </c>
      <c r="M272" s="75" t="str">
        <f t="shared" si="94"/>
        <v/>
      </c>
      <c r="N272" s="73" t="str">
        <f t="shared" si="95"/>
        <v/>
      </c>
      <c r="O272" s="76" t="s">
        <v>83</v>
      </c>
      <c r="P272" s="78"/>
      <c r="Q272" s="78"/>
      <c r="R272" s="78"/>
      <c r="S272" s="78"/>
      <c r="T272" s="78"/>
    </row>
    <row r="273" spans="1:20" s="66" customFormat="1" ht="13.5" customHeight="1" x14ac:dyDescent="0.25">
      <c r="A273" s="117"/>
      <c r="B273" s="118"/>
      <c r="C273" s="118"/>
      <c r="D273" s="118"/>
      <c r="E273" s="118"/>
      <c r="F273" s="119"/>
      <c r="G273" s="72"/>
      <c r="H273" s="72"/>
      <c r="I273" s="72"/>
      <c r="J273" s="72"/>
      <c r="K273" s="73" t="str">
        <f t="shared" si="92"/>
        <v/>
      </c>
      <c r="L273" s="74" t="str">
        <f t="shared" si="93"/>
        <v/>
      </c>
      <c r="M273" s="75" t="str">
        <f t="shared" si="94"/>
        <v/>
      </c>
      <c r="N273" s="73" t="str">
        <f t="shared" si="95"/>
        <v/>
      </c>
      <c r="O273" s="76" t="s">
        <v>83</v>
      </c>
      <c r="P273" s="78"/>
      <c r="Q273" s="78"/>
      <c r="R273" s="78"/>
      <c r="S273" s="78"/>
      <c r="T273" s="78"/>
    </row>
    <row r="274" spans="1:20" s="66" customFormat="1" ht="13.5" customHeight="1" x14ac:dyDescent="0.25">
      <c r="A274" s="117"/>
      <c r="B274" s="118"/>
      <c r="C274" s="118"/>
      <c r="D274" s="118"/>
      <c r="E274" s="118"/>
      <c r="F274" s="119"/>
      <c r="G274" s="72"/>
      <c r="H274" s="72"/>
      <c r="I274" s="72"/>
      <c r="J274" s="72"/>
      <c r="K274" s="73" t="str">
        <f t="shared" si="92"/>
        <v/>
      </c>
      <c r="L274" s="74" t="str">
        <f t="shared" si="93"/>
        <v/>
      </c>
      <c r="M274" s="75" t="str">
        <f t="shared" si="94"/>
        <v/>
      </c>
      <c r="N274" s="73" t="str">
        <f t="shared" si="95"/>
        <v/>
      </c>
      <c r="O274" s="76" t="s">
        <v>83</v>
      </c>
      <c r="P274" s="78"/>
      <c r="Q274" s="78"/>
      <c r="R274" s="78"/>
      <c r="S274" s="78"/>
      <c r="T274" s="78"/>
    </row>
    <row r="275" spans="1:20" s="66" customFormat="1" ht="13.5" customHeight="1" x14ac:dyDescent="0.25">
      <c r="A275" s="117"/>
      <c r="B275" s="118"/>
      <c r="C275" s="118"/>
      <c r="D275" s="118"/>
      <c r="E275" s="118"/>
      <c r="F275" s="119"/>
      <c r="G275" s="72"/>
      <c r="H275" s="72"/>
      <c r="I275" s="72"/>
      <c r="J275" s="72"/>
      <c r="K275" s="73" t="str">
        <f t="shared" si="92"/>
        <v/>
      </c>
      <c r="L275" s="74" t="str">
        <f t="shared" si="93"/>
        <v/>
      </c>
      <c r="M275" s="75" t="str">
        <f t="shared" si="94"/>
        <v/>
      </c>
      <c r="N275" s="73" t="str">
        <f t="shared" si="95"/>
        <v/>
      </c>
      <c r="O275" s="76" t="s">
        <v>83</v>
      </c>
      <c r="P275" s="78"/>
      <c r="Q275" s="78"/>
      <c r="R275" s="78"/>
      <c r="S275" s="78"/>
      <c r="T275" s="78"/>
    </row>
    <row r="276" spans="1:20" s="66" customFormat="1" ht="13.5" customHeight="1" x14ac:dyDescent="0.25">
      <c r="A276" s="117"/>
      <c r="B276" s="118"/>
      <c r="C276" s="118"/>
      <c r="D276" s="118"/>
      <c r="E276" s="118"/>
      <c r="F276" s="119"/>
      <c r="G276" s="72"/>
      <c r="H276" s="72"/>
      <c r="I276" s="72"/>
      <c r="J276" s="72"/>
      <c r="K276" s="73" t="str">
        <f t="shared" si="92"/>
        <v/>
      </c>
      <c r="L276" s="74" t="str">
        <f t="shared" si="93"/>
        <v/>
      </c>
      <c r="M276" s="75" t="str">
        <f t="shared" si="94"/>
        <v/>
      </c>
      <c r="N276" s="73" t="str">
        <f t="shared" si="95"/>
        <v/>
      </c>
      <c r="O276" s="76" t="s">
        <v>83</v>
      </c>
      <c r="P276" s="78"/>
      <c r="Q276" s="78"/>
      <c r="R276" s="78"/>
      <c r="S276" s="78"/>
      <c r="T276" s="78"/>
    </row>
    <row r="277" spans="1:20" s="66" customFormat="1" ht="13.5" customHeight="1" x14ac:dyDescent="0.25">
      <c r="A277" s="117"/>
      <c r="B277" s="118"/>
      <c r="C277" s="118"/>
      <c r="D277" s="118"/>
      <c r="E277" s="118"/>
      <c r="F277" s="119"/>
      <c r="G277" s="72"/>
      <c r="H277" s="72"/>
      <c r="I277" s="72"/>
      <c r="J277" s="72"/>
      <c r="K277" s="73" t="str">
        <f t="shared" si="92"/>
        <v/>
      </c>
      <c r="L277" s="74" t="str">
        <f t="shared" si="93"/>
        <v/>
      </c>
      <c r="M277" s="75" t="str">
        <f t="shared" si="94"/>
        <v/>
      </c>
      <c r="N277" s="73" t="str">
        <f t="shared" si="95"/>
        <v/>
      </c>
      <c r="O277" s="76" t="s">
        <v>83</v>
      </c>
      <c r="P277" s="78"/>
      <c r="Q277" s="78"/>
      <c r="R277" s="78"/>
      <c r="S277" s="78"/>
      <c r="T277" s="78"/>
    </row>
    <row r="278" spans="1:20" s="66" customFormat="1" ht="13.5" customHeight="1" x14ac:dyDescent="0.25">
      <c r="A278" s="117"/>
      <c r="B278" s="118"/>
      <c r="C278" s="118"/>
      <c r="D278" s="118"/>
      <c r="E278" s="118"/>
      <c r="F278" s="119"/>
      <c r="G278" s="72"/>
      <c r="H278" s="72"/>
      <c r="I278" s="72"/>
      <c r="J278" s="72"/>
      <c r="K278" s="73" t="str">
        <f t="shared" si="92"/>
        <v/>
      </c>
      <c r="L278" s="74" t="str">
        <f t="shared" si="93"/>
        <v/>
      </c>
      <c r="M278" s="75" t="str">
        <f t="shared" si="94"/>
        <v/>
      </c>
      <c r="N278" s="73" t="str">
        <f t="shared" si="95"/>
        <v/>
      </c>
      <c r="O278" s="76" t="s">
        <v>83</v>
      </c>
      <c r="P278" s="78"/>
      <c r="Q278" s="78"/>
      <c r="R278" s="78"/>
      <c r="S278" s="78"/>
      <c r="T278" s="78"/>
    </row>
    <row r="279" spans="1:20" s="66" customFormat="1" ht="13.5" customHeight="1" x14ac:dyDescent="0.25">
      <c r="A279" s="117"/>
      <c r="B279" s="118"/>
      <c r="C279" s="118"/>
      <c r="D279" s="118"/>
      <c r="E279" s="118"/>
      <c r="F279" s="119"/>
      <c r="G279" s="72"/>
      <c r="H279" s="72"/>
      <c r="I279" s="72"/>
      <c r="J279" s="72"/>
      <c r="K279" s="73" t="str">
        <f t="shared" si="92"/>
        <v/>
      </c>
      <c r="L279" s="74" t="str">
        <f t="shared" si="93"/>
        <v/>
      </c>
      <c r="M279" s="75" t="str">
        <f t="shared" si="94"/>
        <v/>
      </c>
      <c r="N279" s="73" t="str">
        <f t="shared" si="95"/>
        <v/>
      </c>
      <c r="O279" s="76" t="s">
        <v>83</v>
      </c>
      <c r="P279" s="78"/>
      <c r="Q279" s="78"/>
      <c r="R279" s="78"/>
      <c r="S279" s="78"/>
      <c r="T279" s="78"/>
    </row>
    <row r="280" spans="1:20" s="66" customFormat="1" ht="13.5" customHeight="1" x14ac:dyDescent="0.25">
      <c r="A280" s="117"/>
      <c r="B280" s="118"/>
      <c r="C280" s="118"/>
      <c r="D280" s="118"/>
      <c r="E280" s="118"/>
      <c r="F280" s="119"/>
      <c r="G280" s="72"/>
      <c r="H280" s="72"/>
      <c r="I280" s="72"/>
      <c r="J280" s="72"/>
      <c r="K280" s="73" t="str">
        <f t="shared" si="92"/>
        <v/>
      </c>
      <c r="L280" s="74" t="str">
        <f t="shared" si="93"/>
        <v/>
      </c>
      <c r="M280" s="75" t="str">
        <f t="shared" si="94"/>
        <v/>
      </c>
      <c r="N280" s="73" t="str">
        <f t="shared" si="95"/>
        <v/>
      </c>
      <c r="O280" s="76" t="s">
        <v>83</v>
      </c>
      <c r="P280" s="78"/>
      <c r="Q280" s="78"/>
      <c r="R280" s="78"/>
      <c r="S280" s="78"/>
      <c r="T280" s="78"/>
    </row>
    <row r="281" spans="1:20" s="66" customFormat="1" ht="13.5" customHeight="1" x14ac:dyDescent="0.25">
      <c r="A281" s="117"/>
      <c r="B281" s="118"/>
      <c r="C281" s="118"/>
      <c r="D281" s="118"/>
      <c r="E281" s="118"/>
      <c r="F281" s="119"/>
      <c r="G281" s="72"/>
      <c r="H281" s="72"/>
      <c r="I281" s="72"/>
      <c r="J281" s="72"/>
      <c r="K281" s="73" t="str">
        <f t="shared" si="92"/>
        <v/>
      </c>
      <c r="L281" s="74" t="str">
        <f t="shared" si="93"/>
        <v/>
      </c>
      <c r="M281" s="75" t="str">
        <f t="shared" si="94"/>
        <v/>
      </c>
      <c r="N281" s="73" t="str">
        <f t="shared" si="95"/>
        <v/>
      </c>
      <c r="O281" s="76" t="s">
        <v>83</v>
      </c>
      <c r="P281" s="78"/>
      <c r="Q281" s="78"/>
      <c r="R281" s="78"/>
      <c r="S281" s="78"/>
      <c r="T281" s="78"/>
    </row>
    <row r="282" spans="1:20" s="66" customFormat="1" ht="13.5" customHeight="1" x14ac:dyDescent="0.25">
      <c r="A282" s="117"/>
      <c r="B282" s="118"/>
      <c r="C282" s="118"/>
      <c r="D282" s="118"/>
      <c r="E282" s="118"/>
      <c r="F282" s="119"/>
      <c r="G282" s="72"/>
      <c r="H282" s="72"/>
      <c r="I282" s="72"/>
      <c r="J282" s="72"/>
      <c r="K282" s="73" t="str">
        <f t="shared" si="92"/>
        <v/>
      </c>
      <c r="L282" s="74" t="str">
        <f t="shared" si="93"/>
        <v/>
      </c>
      <c r="M282" s="75" t="str">
        <f t="shared" si="94"/>
        <v/>
      </c>
      <c r="N282" s="73" t="str">
        <f t="shared" si="95"/>
        <v/>
      </c>
      <c r="O282" s="76" t="s">
        <v>83</v>
      </c>
      <c r="P282" s="78"/>
      <c r="Q282" s="78"/>
      <c r="R282" s="78"/>
      <c r="S282" s="78"/>
      <c r="T282" s="78"/>
    </row>
    <row r="283" spans="1:20" s="66" customFormat="1" ht="13.5" customHeight="1" x14ac:dyDescent="0.25">
      <c r="A283" s="117"/>
      <c r="B283" s="118"/>
      <c r="C283" s="118"/>
      <c r="D283" s="118"/>
      <c r="E283" s="118"/>
      <c r="F283" s="119"/>
      <c r="G283" s="72"/>
      <c r="H283" s="72"/>
      <c r="I283" s="72"/>
      <c r="J283" s="72"/>
      <c r="K283" s="73" t="str">
        <f t="shared" si="92"/>
        <v/>
      </c>
      <c r="L283" s="74" t="str">
        <f t="shared" si="93"/>
        <v/>
      </c>
      <c r="M283" s="75" t="str">
        <f t="shared" si="94"/>
        <v/>
      </c>
      <c r="N283" s="73" t="str">
        <f t="shared" si="95"/>
        <v/>
      </c>
      <c r="O283" s="76" t="s">
        <v>83</v>
      </c>
      <c r="P283" s="78"/>
      <c r="Q283" s="78"/>
      <c r="R283" s="78"/>
      <c r="S283" s="78"/>
      <c r="T283" s="78"/>
    </row>
    <row r="284" spans="1:20" s="66" customFormat="1" ht="13.5" customHeight="1" x14ac:dyDescent="0.25">
      <c r="A284" s="117"/>
      <c r="B284" s="118"/>
      <c r="C284" s="118"/>
      <c r="D284" s="118"/>
      <c r="E284" s="118"/>
      <c r="F284" s="119"/>
      <c r="G284" s="72"/>
      <c r="H284" s="72"/>
      <c r="I284" s="72"/>
      <c r="J284" s="72"/>
      <c r="K284" s="73" t="str">
        <f t="shared" si="92"/>
        <v/>
      </c>
      <c r="L284" s="74" t="str">
        <f t="shared" si="93"/>
        <v/>
      </c>
      <c r="M284" s="75" t="str">
        <f t="shared" si="94"/>
        <v/>
      </c>
      <c r="N284" s="73" t="str">
        <f t="shared" si="95"/>
        <v/>
      </c>
      <c r="O284" s="76" t="s">
        <v>83</v>
      </c>
      <c r="P284" s="78"/>
      <c r="Q284" s="78"/>
      <c r="R284" s="78"/>
      <c r="S284" s="78"/>
      <c r="T284" s="78"/>
    </row>
    <row r="285" spans="1:20" s="66" customFormat="1" ht="13.5" customHeight="1" x14ac:dyDescent="0.25">
      <c r="A285" s="117"/>
      <c r="B285" s="118"/>
      <c r="C285" s="118"/>
      <c r="D285" s="118"/>
      <c r="E285" s="118"/>
      <c r="F285" s="119"/>
      <c r="G285" s="72"/>
      <c r="H285" s="72"/>
      <c r="I285" s="72"/>
      <c r="J285" s="72"/>
      <c r="K285" s="73" t="str">
        <f t="shared" si="92"/>
        <v/>
      </c>
      <c r="L285" s="74" t="str">
        <f t="shared" si="93"/>
        <v/>
      </c>
      <c r="M285" s="75" t="str">
        <f t="shared" si="94"/>
        <v/>
      </c>
      <c r="N285" s="73" t="str">
        <f t="shared" si="95"/>
        <v/>
      </c>
      <c r="O285" s="76" t="s">
        <v>83</v>
      </c>
      <c r="P285" s="78"/>
      <c r="Q285" s="78"/>
      <c r="R285" s="78"/>
      <c r="S285" s="78"/>
      <c r="T285" s="78"/>
    </row>
    <row r="286" spans="1:20" s="66" customFormat="1" ht="13.5" customHeight="1" x14ac:dyDescent="0.25">
      <c r="A286" s="117"/>
      <c r="B286" s="118"/>
      <c r="C286" s="118"/>
      <c r="D286" s="118"/>
      <c r="E286" s="118"/>
      <c r="F286" s="119"/>
      <c r="G286" s="72"/>
      <c r="H286" s="72"/>
      <c r="I286" s="72"/>
      <c r="J286" s="72"/>
      <c r="K286" s="73" t="str">
        <f t="shared" si="92"/>
        <v/>
      </c>
      <c r="L286" s="74" t="str">
        <f t="shared" si="93"/>
        <v/>
      </c>
      <c r="M286" s="75" t="str">
        <f t="shared" si="94"/>
        <v/>
      </c>
      <c r="N286" s="73" t="str">
        <f t="shared" si="95"/>
        <v/>
      </c>
      <c r="O286" s="76" t="s">
        <v>83</v>
      </c>
      <c r="P286" s="78"/>
      <c r="Q286" s="78"/>
      <c r="R286" s="78"/>
      <c r="S286" s="78"/>
      <c r="T286" s="78"/>
    </row>
    <row r="287" spans="1:20" s="66" customFormat="1" ht="13.5" customHeight="1" x14ac:dyDescent="0.25">
      <c r="A287" s="120"/>
      <c r="B287" s="121"/>
      <c r="C287" s="121"/>
      <c r="D287" s="121"/>
      <c r="E287" s="121"/>
      <c r="F287" s="122"/>
      <c r="G287" s="72"/>
      <c r="H287" s="72"/>
      <c r="I287" s="72"/>
      <c r="J287" s="72"/>
      <c r="K287" s="73" t="str">
        <f t="shared" si="92"/>
        <v/>
      </c>
      <c r="L287" s="74" t="str">
        <f t="shared" si="93"/>
        <v/>
      </c>
      <c r="M287" s="75" t="str">
        <f t="shared" si="94"/>
        <v/>
      </c>
      <c r="N287" s="73" t="str">
        <f t="shared" si="95"/>
        <v/>
      </c>
      <c r="O287" s="76" t="s">
        <v>83</v>
      </c>
      <c r="P287" s="78"/>
      <c r="Q287" s="78"/>
      <c r="R287" s="78"/>
      <c r="S287" s="78"/>
      <c r="T287" s="78"/>
    </row>
    <row r="288" spans="1:20" s="66" customFormat="1" ht="13.5" customHeight="1" x14ac:dyDescent="0.25">
      <c r="A288" s="117"/>
      <c r="B288" s="118"/>
      <c r="C288" s="118"/>
      <c r="D288" s="118"/>
      <c r="E288" s="118"/>
      <c r="F288" s="119"/>
      <c r="G288" s="72"/>
      <c r="H288" s="72"/>
      <c r="I288" s="72"/>
      <c r="J288" s="72"/>
      <c r="K288" s="73" t="str">
        <f t="shared" si="92"/>
        <v/>
      </c>
      <c r="L288" s="74" t="str">
        <f t="shared" si="93"/>
        <v/>
      </c>
      <c r="M288" s="75" t="str">
        <f t="shared" si="94"/>
        <v/>
      </c>
      <c r="N288" s="73" t="str">
        <f t="shared" si="95"/>
        <v/>
      </c>
      <c r="O288" s="76" t="s">
        <v>83</v>
      </c>
      <c r="P288" s="78"/>
      <c r="Q288" s="78"/>
      <c r="R288" s="78"/>
      <c r="S288" s="78"/>
      <c r="T288" s="78"/>
    </row>
    <row r="289" spans="1:20" s="66" customFormat="1" ht="13.5" customHeight="1" x14ac:dyDescent="0.25">
      <c r="A289" s="117"/>
      <c r="B289" s="118"/>
      <c r="C289" s="118"/>
      <c r="D289" s="118"/>
      <c r="E289" s="118"/>
      <c r="F289" s="119"/>
      <c r="G289" s="72"/>
      <c r="H289" s="72"/>
      <c r="I289" s="72"/>
      <c r="J289" s="72"/>
      <c r="K289" s="73" t="str">
        <f t="shared" si="92"/>
        <v/>
      </c>
      <c r="L289" s="74" t="str">
        <f t="shared" si="93"/>
        <v/>
      </c>
      <c r="M289" s="75" t="str">
        <f t="shared" si="94"/>
        <v/>
      </c>
      <c r="N289" s="73" t="str">
        <f t="shared" si="95"/>
        <v/>
      </c>
      <c r="O289" s="76" t="s">
        <v>83</v>
      </c>
      <c r="P289" s="78"/>
      <c r="Q289" s="78"/>
      <c r="R289" s="78"/>
      <c r="S289" s="78"/>
      <c r="T289" s="78"/>
    </row>
    <row r="290" spans="1:20" s="66" customFormat="1" ht="13.5" customHeight="1" x14ac:dyDescent="0.25">
      <c r="A290" s="117"/>
      <c r="B290" s="118"/>
      <c r="C290" s="118"/>
      <c r="D290" s="118"/>
      <c r="E290" s="118"/>
      <c r="F290" s="119"/>
      <c r="G290" s="72"/>
      <c r="H290" s="72"/>
      <c r="I290" s="72"/>
      <c r="J290" s="72"/>
      <c r="K290" s="73" t="str">
        <f t="shared" si="92"/>
        <v/>
      </c>
      <c r="L290" s="74" t="str">
        <f t="shared" si="93"/>
        <v/>
      </c>
      <c r="M290" s="75" t="str">
        <f t="shared" si="94"/>
        <v/>
      </c>
      <c r="N290" s="73" t="str">
        <f t="shared" si="95"/>
        <v/>
      </c>
      <c r="O290" s="76" t="s">
        <v>83</v>
      </c>
      <c r="P290" s="78"/>
      <c r="Q290" s="78"/>
      <c r="R290" s="78"/>
      <c r="S290" s="78"/>
      <c r="T290" s="78"/>
    </row>
    <row r="291" spans="1:20" s="66" customFormat="1" ht="13.5" customHeight="1" x14ac:dyDescent="0.25">
      <c r="A291" s="117"/>
      <c r="B291" s="118"/>
      <c r="C291" s="118"/>
      <c r="D291" s="118"/>
      <c r="E291" s="118"/>
      <c r="F291" s="119"/>
      <c r="G291" s="72"/>
      <c r="H291" s="72"/>
      <c r="I291" s="72"/>
      <c r="J291" s="72"/>
      <c r="K291" s="73" t="str">
        <f t="shared" si="92"/>
        <v/>
      </c>
      <c r="L291" s="74" t="str">
        <f t="shared" si="93"/>
        <v/>
      </c>
      <c r="M291" s="75" t="str">
        <f t="shared" si="94"/>
        <v/>
      </c>
      <c r="N291" s="73" t="str">
        <f t="shared" si="95"/>
        <v/>
      </c>
      <c r="O291" s="76" t="s">
        <v>83</v>
      </c>
      <c r="P291" s="78"/>
      <c r="Q291" s="78"/>
      <c r="R291" s="78"/>
      <c r="S291" s="78"/>
      <c r="T291" s="78"/>
    </row>
    <row r="292" spans="1:20" s="66" customFormat="1" ht="13.5" customHeight="1" x14ac:dyDescent="0.25">
      <c r="A292" s="117"/>
      <c r="B292" s="118"/>
      <c r="C292" s="118"/>
      <c r="D292" s="118"/>
      <c r="E292" s="118"/>
      <c r="F292" s="119"/>
      <c r="G292" s="72"/>
      <c r="H292" s="72"/>
      <c r="I292" s="72"/>
      <c r="J292" s="72"/>
      <c r="K292" s="73" t="str">
        <f t="shared" si="92"/>
        <v/>
      </c>
      <c r="L292" s="74" t="str">
        <f t="shared" si="93"/>
        <v/>
      </c>
      <c r="M292" s="75" t="str">
        <f t="shared" si="94"/>
        <v/>
      </c>
      <c r="N292" s="73" t="str">
        <f t="shared" si="95"/>
        <v/>
      </c>
      <c r="O292" s="76" t="s">
        <v>83</v>
      </c>
      <c r="P292" s="78"/>
      <c r="Q292" s="78"/>
      <c r="R292" s="78"/>
      <c r="S292" s="78"/>
      <c r="T292" s="78"/>
    </row>
    <row r="293" spans="1:20" s="66" customFormat="1" ht="13.5" customHeight="1" x14ac:dyDescent="0.25">
      <c r="A293" s="117"/>
      <c r="B293" s="118"/>
      <c r="C293" s="118"/>
      <c r="D293" s="118"/>
      <c r="E293" s="118"/>
      <c r="F293" s="119"/>
      <c r="G293" s="72"/>
      <c r="H293" s="72"/>
      <c r="I293" s="72"/>
      <c r="J293" s="72"/>
      <c r="K293" s="73" t="str">
        <f t="shared" si="92"/>
        <v/>
      </c>
      <c r="L293" s="74" t="str">
        <f t="shared" si="93"/>
        <v/>
      </c>
      <c r="M293" s="75" t="str">
        <f t="shared" si="94"/>
        <v/>
      </c>
      <c r="N293" s="73" t="str">
        <f t="shared" si="95"/>
        <v/>
      </c>
      <c r="O293" s="76" t="s">
        <v>83</v>
      </c>
      <c r="P293" s="78"/>
      <c r="Q293" s="78"/>
      <c r="R293" s="78"/>
      <c r="S293" s="78"/>
      <c r="T293" s="78"/>
    </row>
    <row r="294" spans="1:20" s="66" customFormat="1" ht="13.5" customHeight="1" x14ac:dyDescent="0.25">
      <c r="A294" s="117"/>
      <c r="B294" s="118"/>
      <c r="C294" s="118"/>
      <c r="D294" s="118"/>
      <c r="E294" s="118"/>
      <c r="F294" s="119"/>
      <c r="G294" s="72"/>
      <c r="H294" s="72"/>
      <c r="I294" s="72"/>
      <c r="J294" s="72"/>
      <c r="K294" s="73" t="str">
        <f t="shared" si="92"/>
        <v/>
      </c>
      <c r="L294" s="74" t="str">
        <f t="shared" si="93"/>
        <v/>
      </c>
      <c r="M294" s="75" t="str">
        <f t="shared" si="94"/>
        <v/>
      </c>
      <c r="N294" s="73" t="str">
        <f t="shared" si="95"/>
        <v/>
      </c>
      <c r="O294" s="76" t="s">
        <v>83</v>
      </c>
      <c r="P294" s="78"/>
      <c r="Q294" s="78"/>
      <c r="R294" s="78"/>
      <c r="S294" s="78"/>
      <c r="T294" s="78"/>
    </row>
    <row r="295" spans="1:20" s="66" customFormat="1" ht="13.5" customHeight="1" x14ac:dyDescent="0.25">
      <c r="A295" s="117"/>
      <c r="B295" s="118"/>
      <c r="C295" s="118"/>
      <c r="D295" s="118"/>
      <c r="E295" s="118"/>
      <c r="F295" s="119"/>
      <c r="G295" s="72"/>
      <c r="H295" s="72"/>
      <c r="I295" s="72"/>
      <c r="J295" s="72"/>
      <c r="K295" s="73" t="str">
        <f t="shared" si="92"/>
        <v/>
      </c>
      <c r="L295" s="74" t="str">
        <f t="shared" si="93"/>
        <v/>
      </c>
      <c r="M295" s="75" t="str">
        <f t="shared" si="94"/>
        <v/>
      </c>
      <c r="N295" s="73" t="str">
        <f t="shared" si="95"/>
        <v/>
      </c>
      <c r="O295" s="76" t="s">
        <v>83</v>
      </c>
      <c r="P295" s="78"/>
      <c r="Q295" s="78"/>
      <c r="R295" s="78"/>
      <c r="S295" s="78"/>
      <c r="T295" s="78"/>
    </row>
    <row r="296" spans="1:20" s="66" customFormat="1" ht="13.5" customHeight="1" x14ac:dyDescent="0.25">
      <c r="A296" s="117"/>
      <c r="B296" s="118"/>
      <c r="C296" s="118"/>
      <c r="D296" s="118"/>
      <c r="E296" s="118"/>
      <c r="F296" s="119"/>
      <c r="G296" s="72"/>
      <c r="H296" s="72"/>
      <c r="I296" s="72"/>
      <c r="J296" s="72"/>
      <c r="K296" s="73" t="str">
        <f t="shared" si="92"/>
        <v/>
      </c>
      <c r="L296" s="74" t="str">
        <f t="shared" si="93"/>
        <v/>
      </c>
      <c r="M296" s="75" t="str">
        <f t="shared" si="94"/>
        <v/>
      </c>
      <c r="N296" s="73" t="str">
        <f t="shared" si="95"/>
        <v/>
      </c>
      <c r="O296" s="76" t="s">
        <v>83</v>
      </c>
      <c r="P296" s="78"/>
      <c r="Q296" s="78"/>
      <c r="R296" s="78"/>
      <c r="S296" s="78"/>
      <c r="T296" s="78"/>
    </row>
    <row r="297" spans="1:20" s="66" customFormat="1" ht="13.5" customHeight="1" x14ac:dyDescent="0.25">
      <c r="A297" s="117"/>
      <c r="B297" s="118"/>
      <c r="C297" s="118"/>
      <c r="D297" s="118"/>
      <c r="E297" s="118"/>
      <c r="F297" s="119"/>
      <c r="G297" s="72"/>
      <c r="H297" s="72"/>
      <c r="I297" s="72"/>
      <c r="J297" s="72"/>
      <c r="K297" s="73" t="str">
        <f t="shared" si="92"/>
        <v/>
      </c>
      <c r="L297" s="74" t="str">
        <f t="shared" si="93"/>
        <v/>
      </c>
      <c r="M297" s="75" t="str">
        <f t="shared" si="94"/>
        <v/>
      </c>
      <c r="N297" s="73" t="str">
        <f t="shared" si="95"/>
        <v/>
      </c>
      <c r="O297" s="76" t="s">
        <v>83</v>
      </c>
      <c r="P297" s="78"/>
      <c r="Q297" s="78"/>
      <c r="R297" s="78"/>
      <c r="S297" s="78"/>
      <c r="T297" s="78"/>
    </row>
    <row r="298" spans="1:20" s="66" customFormat="1" ht="13.5" customHeight="1" x14ac:dyDescent="0.25">
      <c r="A298" s="117"/>
      <c r="B298" s="118"/>
      <c r="C298" s="118"/>
      <c r="D298" s="118"/>
      <c r="E298" s="118"/>
      <c r="F298" s="119"/>
      <c r="G298" s="72"/>
      <c r="H298" s="72"/>
      <c r="I298" s="72"/>
      <c r="J298" s="72"/>
      <c r="K298" s="73" t="str">
        <f t="shared" si="92"/>
        <v/>
      </c>
      <c r="L298" s="74" t="str">
        <f t="shared" si="93"/>
        <v/>
      </c>
      <c r="M298" s="75" t="str">
        <f t="shared" si="94"/>
        <v/>
      </c>
      <c r="N298" s="73" t="str">
        <f t="shared" si="95"/>
        <v/>
      </c>
      <c r="O298" s="76" t="s">
        <v>83</v>
      </c>
      <c r="P298" s="78"/>
      <c r="Q298" s="78"/>
      <c r="R298" s="78"/>
      <c r="S298" s="78"/>
      <c r="T298" s="78"/>
    </row>
    <row r="299" spans="1:20" s="66" customFormat="1" ht="13.5" customHeight="1" x14ac:dyDescent="0.25">
      <c r="A299" s="117"/>
      <c r="B299" s="118"/>
      <c r="C299" s="118"/>
      <c r="D299" s="118"/>
      <c r="E299" s="118"/>
      <c r="F299" s="119"/>
      <c r="G299" s="72"/>
      <c r="H299" s="72"/>
      <c r="I299" s="72"/>
      <c r="J299" s="72"/>
      <c r="K299" s="73" t="str">
        <f t="shared" si="92"/>
        <v/>
      </c>
      <c r="L299" s="74" t="str">
        <f t="shared" si="93"/>
        <v/>
      </c>
      <c r="M299" s="75" t="str">
        <f t="shared" si="94"/>
        <v/>
      </c>
      <c r="N299" s="73" t="str">
        <f t="shared" si="95"/>
        <v/>
      </c>
      <c r="O299" s="76" t="s">
        <v>83</v>
      </c>
      <c r="P299" s="78"/>
      <c r="Q299" s="78"/>
      <c r="R299" s="78"/>
      <c r="S299" s="78"/>
      <c r="T299" s="78"/>
    </row>
    <row r="300" spans="1:20" s="66" customFormat="1" ht="13.5" customHeight="1" x14ac:dyDescent="0.25">
      <c r="A300" s="117"/>
      <c r="B300" s="118"/>
      <c r="C300" s="118"/>
      <c r="D300" s="118"/>
      <c r="E300" s="118"/>
      <c r="F300" s="119"/>
      <c r="G300" s="72"/>
      <c r="H300" s="72"/>
      <c r="I300" s="72"/>
      <c r="J300" s="72"/>
      <c r="K300" s="73" t="str">
        <f t="shared" si="92"/>
        <v/>
      </c>
      <c r="L300" s="74" t="str">
        <f t="shared" si="93"/>
        <v/>
      </c>
      <c r="M300" s="75" t="str">
        <f t="shared" si="94"/>
        <v/>
      </c>
      <c r="N300" s="73" t="str">
        <f t="shared" si="95"/>
        <v/>
      </c>
      <c r="O300" s="76" t="s">
        <v>83</v>
      </c>
      <c r="P300" s="78"/>
      <c r="Q300" s="78"/>
      <c r="R300" s="78"/>
      <c r="S300" s="78"/>
      <c r="T300" s="78"/>
    </row>
    <row r="301" spans="1:20" s="66" customFormat="1" ht="13.5" customHeight="1" x14ac:dyDescent="0.25">
      <c r="A301" s="117"/>
      <c r="B301" s="118"/>
      <c r="C301" s="118"/>
      <c r="D301" s="118"/>
      <c r="E301" s="118"/>
      <c r="F301" s="119"/>
      <c r="G301" s="72"/>
      <c r="H301" s="72"/>
      <c r="I301" s="72"/>
      <c r="J301" s="72"/>
      <c r="K301" s="73" t="str">
        <f t="shared" si="92"/>
        <v/>
      </c>
      <c r="L301" s="74" t="str">
        <f t="shared" si="93"/>
        <v/>
      </c>
      <c r="M301" s="75" t="str">
        <f t="shared" si="94"/>
        <v/>
      </c>
      <c r="N301" s="73" t="str">
        <f t="shared" si="95"/>
        <v/>
      </c>
      <c r="O301" s="76" t="s">
        <v>83</v>
      </c>
      <c r="P301" s="78"/>
      <c r="Q301" s="78"/>
      <c r="R301" s="78"/>
      <c r="S301" s="78"/>
      <c r="T301" s="78"/>
    </row>
    <row r="302" spans="1:20" s="66" customFormat="1" ht="13.5" customHeight="1" x14ac:dyDescent="0.25">
      <c r="A302" s="117"/>
      <c r="B302" s="118"/>
      <c r="C302" s="118"/>
      <c r="D302" s="118"/>
      <c r="E302" s="118"/>
      <c r="F302" s="119"/>
      <c r="G302" s="72"/>
      <c r="H302" s="72"/>
      <c r="I302" s="72"/>
      <c r="J302" s="72"/>
      <c r="K302" s="73" t="str">
        <f t="shared" si="92"/>
        <v/>
      </c>
      <c r="L302" s="74" t="str">
        <f t="shared" si="93"/>
        <v/>
      </c>
      <c r="M302" s="75" t="str">
        <f t="shared" si="94"/>
        <v/>
      </c>
      <c r="N302" s="73" t="str">
        <f t="shared" si="95"/>
        <v/>
      </c>
      <c r="O302" s="76" t="s">
        <v>83</v>
      </c>
      <c r="P302" s="78"/>
      <c r="Q302" s="78"/>
      <c r="R302" s="78"/>
      <c r="S302" s="78"/>
      <c r="T302" s="78"/>
    </row>
    <row r="303" spans="1:20" s="66" customFormat="1" ht="13.5" customHeight="1" x14ac:dyDescent="0.25">
      <c r="A303" s="117"/>
      <c r="B303" s="118"/>
      <c r="C303" s="118"/>
      <c r="D303" s="118"/>
      <c r="E303" s="118"/>
      <c r="F303" s="119"/>
      <c r="G303" s="72"/>
      <c r="H303" s="72"/>
      <c r="I303" s="72"/>
      <c r="J303" s="72"/>
      <c r="K303" s="73" t="str">
        <f t="shared" si="92"/>
        <v/>
      </c>
      <c r="L303" s="74" t="str">
        <f t="shared" si="93"/>
        <v/>
      </c>
      <c r="M303" s="75" t="str">
        <f t="shared" si="94"/>
        <v/>
      </c>
      <c r="N303" s="73" t="str">
        <f t="shared" si="95"/>
        <v/>
      </c>
      <c r="O303" s="76" t="s">
        <v>83</v>
      </c>
      <c r="P303" s="78"/>
      <c r="Q303" s="78"/>
      <c r="R303" s="78"/>
      <c r="S303" s="78"/>
      <c r="T303" s="78"/>
    </row>
    <row r="304" spans="1:20" s="66" customFormat="1" ht="13.5" customHeight="1" x14ac:dyDescent="0.25">
      <c r="A304" s="117"/>
      <c r="B304" s="118"/>
      <c r="C304" s="118"/>
      <c r="D304" s="118"/>
      <c r="E304" s="118"/>
      <c r="F304" s="119"/>
      <c r="G304" s="72"/>
      <c r="H304" s="72"/>
      <c r="I304" s="72"/>
      <c r="J304" s="72"/>
      <c r="K304" s="73" t="str">
        <f t="shared" si="92"/>
        <v/>
      </c>
      <c r="L304" s="74" t="str">
        <f t="shared" si="93"/>
        <v/>
      </c>
      <c r="M304" s="75" t="str">
        <f t="shared" si="94"/>
        <v/>
      </c>
      <c r="N304" s="73" t="str">
        <f t="shared" si="95"/>
        <v/>
      </c>
      <c r="O304" s="76" t="s">
        <v>83</v>
      </c>
      <c r="P304" s="78"/>
      <c r="Q304" s="78"/>
      <c r="R304" s="78"/>
      <c r="S304" s="78"/>
      <c r="T304" s="78"/>
    </row>
    <row r="305" spans="1:20" s="66" customFormat="1" ht="13.5" customHeight="1" x14ac:dyDescent="0.25">
      <c r="A305" s="117"/>
      <c r="B305" s="118"/>
      <c r="C305" s="118"/>
      <c r="D305" s="118"/>
      <c r="E305" s="118"/>
      <c r="F305" s="119"/>
      <c r="G305" s="72"/>
      <c r="H305" s="72"/>
      <c r="I305" s="72"/>
      <c r="J305" s="72"/>
      <c r="K305" s="73" t="str">
        <f t="shared" si="92"/>
        <v/>
      </c>
      <c r="L305" s="74" t="str">
        <f t="shared" si="93"/>
        <v/>
      </c>
      <c r="M305" s="75" t="str">
        <f t="shared" si="94"/>
        <v/>
      </c>
      <c r="N305" s="73" t="str">
        <f t="shared" si="95"/>
        <v/>
      </c>
      <c r="O305" s="76" t="s">
        <v>83</v>
      </c>
      <c r="P305" s="78"/>
      <c r="Q305" s="78"/>
      <c r="R305" s="78"/>
      <c r="S305" s="78"/>
      <c r="T305" s="78"/>
    </row>
    <row r="306" spans="1:20" s="66" customFormat="1" ht="13.5" customHeight="1" x14ac:dyDescent="0.25">
      <c r="A306" s="117"/>
      <c r="B306" s="118"/>
      <c r="C306" s="118"/>
      <c r="D306" s="118"/>
      <c r="E306" s="118"/>
      <c r="F306" s="119"/>
      <c r="G306" s="72"/>
      <c r="H306" s="72"/>
      <c r="I306" s="72"/>
      <c r="J306" s="72"/>
      <c r="K306" s="73" t="str">
        <f t="shared" si="92"/>
        <v/>
      </c>
      <c r="L306" s="74" t="str">
        <f t="shared" si="93"/>
        <v/>
      </c>
      <c r="M306" s="75" t="str">
        <f t="shared" si="94"/>
        <v/>
      </c>
      <c r="N306" s="73" t="str">
        <f t="shared" si="95"/>
        <v/>
      </c>
      <c r="O306" s="76" t="s">
        <v>83</v>
      </c>
      <c r="P306" s="78"/>
      <c r="Q306" s="78"/>
      <c r="R306" s="78"/>
      <c r="S306" s="78"/>
      <c r="T306" s="78"/>
    </row>
    <row r="307" spans="1:20" s="66" customFormat="1" ht="13.5" customHeight="1" x14ac:dyDescent="0.25">
      <c r="A307" s="117"/>
      <c r="B307" s="118"/>
      <c r="C307" s="118"/>
      <c r="D307" s="118"/>
      <c r="E307" s="118"/>
      <c r="F307" s="119"/>
      <c r="G307" s="72"/>
      <c r="H307" s="72"/>
      <c r="I307" s="72"/>
      <c r="J307" s="72"/>
      <c r="K307" s="73" t="str">
        <f t="shared" si="92"/>
        <v/>
      </c>
      <c r="L307" s="74" t="str">
        <f t="shared" si="93"/>
        <v/>
      </c>
      <c r="M307" s="75" t="str">
        <f t="shared" si="94"/>
        <v/>
      </c>
      <c r="N307" s="73" t="str">
        <f t="shared" si="95"/>
        <v/>
      </c>
      <c r="O307" s="76" t="s">
        <v>83</v>
      </c>
      <c r="P307" s="78"/>
      <c r="Q307" s="78"/>
      <c r="R307" s="78"/>
      <c r="S307" s="78"/>
      <c r="T307" s="78"/>
    </row>
    <row r="308" spans="1:20" s="66" customFormat="1" ht="13.5" customHeight="1" x14ac:dyDescent="0.25">
      <c r="A308" s="117"/>
      <c r="B308" s="118"/>
      <c r="C308" s="118"/>
      <c r="D308" s="118"/>
      <c r="E308" s="118"/>
      <c r="F308" s="119"/>
      <c r="G308" s="72"/>
      <c r="H308" s="72"/>
      <c r="I308" s="72"/>
      <c r="J308" s="72"/>
      <c r="K308" s="73" t="str">
        <f t="shared" si="68"/>
        <v/>
      </c>
      <c r="L308" s="74" t="str">
        <f t="shared" si="69"/>
        <v/>
      </c>
      <c r="M308" s="75" t="str">
        <f t="shared" si="70"/>
        <v/>
      </c>
      <c r="N308" s="73" t="str">
        <f t="shared" si="71"/>
        <v/>
      </c>
      <c r="O308" s="76" t="s">
        <v>83</v>
      </c>
      <c r="P308" s="77"/>
      <c r="Q308" s="77"/>
      <c r="R308" s="77"/>
      <c r="S308" s="77"/>
      <c r="T308" s="77"/>
    </row>
    <row r="309" spans="1:20" s="66" customFormat="1" ht="13.5" customHeight="1" x14ac:dyDescent="0.25">
      <c r="A309" s="117"/>
      <c r="B309" s="118"/>
      <c r="C309" s="118"/>
      <c r="D309" s="118"/>
      <c r="E309" s="118"/>
      <c r="F309" s="119"/>
      <c r="G309" s="72"/>
      <c r="H309" s="72"/>
      <c r="I309" s="72"/>
      <c r="J309" s="72"/>
      <c r="K309" s="73" t="str">
        <f t="shared" si="68"/>
        <v/>
      </c>
      <c r="L309" s="74" t="str">
        <f t="shared" si="69"/>
        <v/>
      </c>
      <c r="M309" s="75" t="str">
        <f t="shared" si="70"/>
        <v/>
      </c>
      <c r="N309" s="73" t="str">
        <f t="shared" si="71"/>
        <v/>
      </c>
      <c r="O309" s="76" t="s">
        <v>83</v>
      </c>
      <c r="P309" s="77"/>
      <c r="Q309" s="77"/>
      <c r="R309" s="77"/>
      <c r="S309" s="77"/>
      <c r="T309" s="77"/>
    </row>
    <row r="310" spans="1:20" s="66" customFormat="1" ht="13.5" customHeight="1" x14ac:dyDescent="0.25">
      <c r="A310" s="117"/>
      <c r="B310" s="118"/>
      <c r="C310" s="118"/>
      <c r="D310" s="118"/>
      <c r="E310" s="118"/>
      <c r="F310" s="119"/>
      <c r="G310" s="72"/>
      <c r="H310" s="72"/>
      <c r="I310" s="72"/>
      <c r="J310" s="72"/>
      <c r="K310" s="73" t="str">
        <f t="shared" si="68"/>
        <v/>
      </c>
      <c r="L310" s="74" t="str">
        <f t="shared" si="69"/>
        <v/>
      </c>
      <c r="M310" s="75" t="str">
        <f t="shared" si="70"/>
        <v/>
      </c>
      <c r="N310" s="73" t="str">
        <f t="shared" si="71"/>
        <v/>
      </c>
      <c r="O310" s="76" t="s">
        <v>83</v>
      </c>
      <c r="P310" s="77"/>
      <c r="Q310" s="77"/>
      <c r="R310" s="77"/>
      <c r="S310" s="77"/>
      <c r="T310" s="77"/>
    </row>
    <row r="311" spans="1:20" s="66" customFormat="1" ht="13.5" customHeight="1" x14ac:dyDescent="0.25">
      <c r="A311" s="117"/>
      <c r="B311" s="118"/>
      <c r="C311" s="118"/>
      <c r="D311" s="118"/>
      <c r="E311" s="118"/>
      <c r="F311" s="119"/>
      <c r="G311" s="72"/>
      <c r="H311" s="72"/>
      <c r="I311" s="72"/>
      <c r="J311" s="72"/>
      <c r="K311" s="73" t="str">
        <f t="shared" si="68"/>
        <v/>
      </c>
      <c r="L311" s="74" t="str">
        <f t="shared" si="69"/>
        <v/>
      </c>
      <c r="M311" s="75" t="str">
        <f t="shared" si="70"/>
        <v/>
      </c>
      <c r="N311" s="73" t="str">
        <f t="shared" si="71"/>
        <v/>
      </c>
      <c r="O311" s="76" t="s">
        <v>83</v>
      </c>
      <c r="P311" s="77"/>
      <c r="Q311" s="77"/>
      <c r="R311" s="77"/>
      <c r="S311" s="77"/>
      <c r="T311" s="77"/>
    </row>
    <row r="312" spans="1:20" s="66" customFormat="1" ht="13.5" customHeight="1" x14ac:dyDescent="0.25">
      <c r="A312" s="117"/>
      <c r="B312" s="118"/>
      <c r="C312" s="118"/>
      <c r="D312" s="118"/>
      <c r="E312" s="118"/>
      <c r="F312" s="119"/>
      <c r="G312" s="72"/>
      <c r="H312" s="72"/>
      <c r="I312" s="72"/>
      <c r="J312" s="72"/>
      <c r="K312" s="73" t="str">
        <f t="shared" si="68"/>
        <v/>
      </c>
      <c r="L312" s="74" t="str">
        <f t="shared" si="69"/>
        <v/>
      </c>
      <c r="M312" s="75" t="str">
        <f t="shared" si="70"/>
        <v/>
      </c>
      <c r="N312" s="73" t="str">
        <f t="shared" si="71"/>
        <v/>
      </c>
      <c r="O312" s="76" t="s">
        <v>83</v>
      </c>
      <c r="P312" s="77"/>
      <c r="Q312" s="77"/>
      <c r="R312" s="77"/>
      <c r="S312" s="77"/>
      <c r="T312" s="77"/>
    </row>
    <row r="313" spans="1:20" s="66" customFormat="1" ht="13.5" customHeight="1" x14ac:dyDescent="0.25">
      <c r="A313" s="117"/>
      <c r="B313" s="118"/>
      <c r="C313" s="118"/>
      <c r="D313" s="118"/>
      <c r="E313" s="118"/>
      <c r="F313" s="119"/>
      <c r="G313" s="72"/>
      <c r="H313" s="72"/>
      <c r="I313" s="72"/>
      <c r="J313" s="72"/>
      <c r="K313" s="73" t="str">
        <f t="shared" si="68"/>
        <v/>
      </c>
      <c r="L313" s="74" t="str">
        <f t="shared" si="69"/>
        <v/>
      </c>
      <c r="M313" s="75" t="str">
        <f t="shared" si="70"/>
        <v/>
      </c>
      <c r="N313" s="73" t="str">
        <f t="shared" si="71"/>
        <v/>
      </c>
      <c r="O313" s="76" t="s">
        <v>83</v>
      </c>
      <c r="P313" s="77"/>
      <c r="Q313" s="77"/>
      <c r="R313" s="77"/>
      <c r="S313" s="77"/>
      <c r="T313" s="77"/>
    </row>
    <row r="314" spans="1:20" s="66" customFormat="1" ht="13.5" customHeight="1" x14ac:dyDescent="0.25">
      <c r="A314" s="117"/>
      <c r="B314" s="118"/>
      <c r="C314" s="118"/>
      <c r="D314" s="118"/>
      <c r="E314" s="118"/>
      <c r="F314" s="119"/>
      <c r="G314" s="72"/>
      <c r="H314" s="72"/>
      <c r="I314" s="72"/>
      <c r="J314" s="72"/>
      <c r="K314" s="73" t="str">
        <f t="shared" si="68"/>
        <v/>
      </c>
      <c r="L314" s="74" t="str">
        <f t="shared" si="69"/>
        <v/>
      </c>
      <c r="M314" s="75" t="str">
        <f t="shared" si="70"/>
        <v/>
      </c>
      <c r="N314" s="73" t="str">
        <f t="shared" si="71"/>
        <v/>
      </c>
      <c r="O314" s="76" t="s">
        <v>83</v>
      </c>
      <c r="P314" s="77"/>
      <c r="Q314" s="77"/>
      <c r="R314" s="77"/>
      <c r="S314" s="77"/>
      <c r="T314" s="77"/>
    </row>
    <row r="315" spans="1:20" s="66" customFormat="1" ht="13.5" customHeight="1" x14ac:dyDescent="0.25">
      <c r="A315" s="117"/>
      <c r="B315" s="118"/>
      <c r="C315" s="118"/>
      <c r="D315" s="118"/>
      <c r="E315" s="118"/>
      <c r="F315" s="119"/>
      <c r="G315" s="72"/>
      <c r="H315" s="72"/>
      <c r="I315" s="72"/>
      <c r="J315" s="72"/>
      <c r="K315" s="73" t="str">
        <f t="shared" si="68"/>
        <v/>
      </c>
      <c r="L315" s="74" t="str">
        <f t="shared" si="69"/>
        <v/>
      </c>
      <c r="M315" s="75" t="str">
        <f t="shared" si="70"/>
        <v/>
      </c>
      <c r="N315" s="73" t="str">
        <f t="shared" si="71"/>
        <v/>
      </c>
      <c r="O315" s="76" t="s">
        <v>83</v>
      </c>
      <c r="P315" s="77"/>
      <c r="Q315" s="77"/>
      <c r="R315" s="77"/>
      <c r="S315" s="77"/>
      <c r="T315" s="77"/>
    </row>
    <row r="316" spans="1:20" s="66" customFormat="1" ht="13.5" customHeight="1" x14ac:dyDescent="0.25">
      <c r="A316" s="117"/>
      <c r="B316" s="118"/>
      <c r="C316" s="118"/>
      <c r="D316" s="118"/>
      <c r="E316" s="118"/>
      <c r="F316" s="119"/>
      <c r="G316" s="72"/>
      <c r="H316" s="72"/>
      <c r="I316" s="72"/>
      <c r="J316" s="72"/>
      <c r="K316" s="73" t="str">
        <f t="shared" si="68"/>
        <v/>
      </c>
      <c r="L316" s="74" t="str">
        <f t="shared" si="69"/>
        <v/>
      </c>
      <c r="M316" s="75" t="str">
        <f t="shared" si="70"/>
        <v/>
      </c>
      <c r="N316" s="73" t="str">
        <f t="shared" si="71"/>
        <v/>
      </c>
      <c r="O316" s="76" t="s">
        <v>83</v>
      </c>
      <c r="P316" s="77"/>
      <c r="Q316" s="77"/>
      <c r="R316" s="77"/>
      <c r="S316" s="77"/>
      <c r="T316" s="77"/>
    </row>
    <row r="317" spans="1:20" s="66" customFormat="1" ht="13.5" customHeight="1" x14ac:dyDescent="0.25">
      <c r="A317" s="117"/>
      <c r="B317" s="118"/>
      <c r="C317" s="118"/>
      <c r="D317" s="118"/>
      <c r="E317" s="118"/>
      <c r="F317" s="119"/>
      <c r="G317" s="72"/>
      <c r="H317" s="72"/>
      <c r="I317" s="72"/>
      <c r="J317" s="72"/>
      <c r="K317" s="73" t="str">
        <f t="shared" si="68"/>
        <v/>
      </c>
      <c r="L317" s="74" t="str">
        <f t="shared" si="69"/>
        <v/>
      </c>
      <c r="M317" s="75" t="str">
        <f t="shared" si="70"/>
        <v/>
      </c>
      <c r="N317" s="73" t="str">
        <f t="shared" si="71"/>
        <v/>
      </c>
      <c r="O317" s="76" t="s">
        <v>83</v>
      </c>
      <c r="P317" s="77"/>
      <c r="Q317" s="77"/>
      <c r="R317" s="77"/>
      <c r="S317" s="77"/>
      <c r="T317" s="77"/>
    </row>
    <row r="318" spans="1:20" s="66" customFormat="1" ht="13.5" customHeight="1" x14ac:dyDescent="0.25">
      <c r="A318" s="117"/>
      <c r="B318" s="118"/>
      <c r="C318" s="118"/>
      <c r="D318" s="118"/>
      <c r="E318" s="118"/>
      <c r="F318" s="119"/>
      <c r="G318" s="72"/>
      <c r="H318" s="72"/>
      <c r="I318" s="72"/>
      <c r="J318" s="72"/>
      <c r="K318" s="73" t="str">
        <f t="shared" si="68"/>
        <v/>
      </c>
      <c r="L318" s="74" t="str">
        <f t="shared" si="69"/>
        <v/>
      </c>
      <c r="M318" s="75" t="str">
        <f t="shared" si="70"/>
        <v/>
      </c>
      <c r="N318" s="73" t="str">
        <f t="shared" si="71"/>
        <v/>
      </c>
      <c r="O318" s="76" t="s">
        <v>83</v>
      </c>
      <c r="P318" s="77"/>
      <c r="Q318" s="77"/>
      <c r="R318" s="77"/>
      <c r="S318" s="77"/>
      <c r="T318" s="77"/>
    </row>
    <row r="319" spans="1:20" s="66" customFormat="1" ht="13.5" customHeight="1" x14ac:dyDescent="0.25">
      <c r="A319" s="117"/>
      <c r="B319" s="118"/>
      <c r="C319" s="118"/>
      <c r="D319" s="118"/>
      <c r="E319" s="118"/>
      <c r="F319" s="119"/>
      <c r="G319" s="72"/>
      <c r="H319" s="72"/>
      <c r="I319" s="72"/>
      <c r="J319" s="72"/>
      <c r="K319" s="73" t="str">
        <f t="shared" si="68"/>
        <v/>
      </c>
      <c r="L319" s="74" t="str">
        <f t="shared" si="69"/>
        <v/>
      </c>
      <c r="M319" s="75" t="str">
        <f t="shared" si="70"/>
        <v/>
      </c>
      <c r="N319" s="73" t="str">
        <f t="shared" si="71"/>
        <v/>
      </c>
      <c r="O319" s="76" t="s">
        <v>83</v>
      </c>
      <c r="P319" s="77"/>
      <c r="Q319" s="77"/>
      <c r="R319" s="77"/>
      <c r="S319" s="77"/>
      <c r="T319" s="77"/>
    </row>
    <row r="320" spans="1:20" s="66" customFormat="1" ht="13.5" customHeight="1" x14ac:dyDescent="0.25">
      <c r="A320" s="117"/>
      <c r="B320" s="118"/>
      <c r="C320" s="118"/>
      <c r="D320" s="118"/>
      <c r="E320" s="118"/>
      <c r="F320" s="119"/>
      <c r="G320" s="72"/>
      <c r="H320" s="72"/>
      <c r="I320" s="72"/>
      <c r="J320" s="72"/>
      <c r="K320" s="73" t="str">
        <f t="shared" si="68"/>
        <v/>
      </c>
      <c r="L320" s="74" t="str">
        <f t="shared" si="69"/>
        <v/>
      </c>
      <c r="M320" s="75" t="str">
        <f t="shared" si="70"/>
        <v/>
      </c>
      <c r="N320" s="73" t="str">
        <f t="shared" si="71"/>
        <v/>
      </c>
      <c r="O320" s="76" t="s">
        <v>83</v>
      </c>
      <c r="P320" s="77"/>
      <c r="Q320" s="77"/>
      <c r="R320" s="77"/>
      <c r="S320" s="77"/>
      <c r="T320" s="77"/>
    </row>
    <row r="321" spans="1:20" s="66" customFormat="1" ht="13.5" customHeight="1" x14ac:dyDescent="0.25">
      <c r="A321" s="117"/>
      <c r="B321" s="118"/>
      <c r="C321" s="118"/>
      <c r="D321" s="118"/>
      <c r="E321" s="118"/>
      <c r="F321" s="119"/>
      <c r="G321" s="72"/>
      <c r="H321" s="72"/>
      <c r="I321" s="72"/>
      <c r="J321" s="72"/>
      <c r="K321" s="73" t="str">
        <f t="shared" si="68"/>
        <v/>
      </c>
      <c r="L321" s="74" t="str">
        <f t="shared" si="69"/>
        <v/>
      </c>
      <c r="M321" s="75" t="str">
        <f t="shared" si="70"/>
        <v/>
      </c>
      <c r="N321" s="73" t="str">
        <f t="shared" si="71"/>
        <v/>
      </c>
      <c r="O321" s="76" t="s">
        <v>83</v>
      </c>
      <c r="P321" s="77"/>
      <c r="Q321" s="77"/>
      <c r="R321" s="77"/>
      <c r="S321" s="77"/>
      <c r="T321" s="77"/>
    </row>
    <row r="322" spans="1:20" s="66" customFormat="1" ht="13.5" customHeight="1" x14ac:dyDescent="0.25">
      <c r="A322" s="117"/>
      <c r="B322" s="118"/>
      <c r="C322" s="118"/>
      <c r="D322" s="118"/>
      <c r="E322" s="118"/>
      <c r="F322" s="119"/>
      <c r="G322" s="72"/>
      <c r="H322" s="72"/>
      <c r="I322" s="72"/>
      <c r="J322" s="72"/>
      <c r="K322" s="73" t="str">
        <f t="shared" si="68"/>
        <v/>
      </c>
      <c r="L322" s="74" t="str">
        <f t="shared" si="69"/>
        <v/>
      </c>
      <c r="M322" s="75" t="str">
        <f t="shared" si="70"/>
        <v/>
      </c>
      <c r="N322" s="73" t="str">
        <f t="shared" si="71"/>
        <v/>
      </c>
      <c r="O322" s="76" t="s">
        <v>83</v>
      </c>
      <c r="P322" s="77"/>
      <c r="Q322" s="77"/>
      <c r="R322" s="77"/>
      <c r="S322" s="77"/>
      <c r="T322" s="77"/>
    </row>
    <row r="323" spans="1:20" s="66" customFormat="1" ht="13.5" customHeight="1" x14ac:dyDescent="0.25">
      <c r="A323" s="117"/>
      <c r="B323" s="118"/>
      <c r="C323" s="118"/>
      <c r="D323" s="118"/>
      <c r="E323" s="118"/>
      <c r="F323" s="119"/>
      <c r="G323" s="72"/>
      <c r="H323" s="72"/>
      <c r="I323" s="72"/>
      <c r="J323" s="72"/>
      <c r="K323" s="73" t="str">
        <f t="shared" si="68"/>
        <v/>
      </c>
      <c r="L323" s="74" t="str">
        <f t="shared" si="69"/>
        <v/>
      </c>
      <c r="M323" s="75" t="str">
        <f t="shared" si="70"/>
        <v/>
      </c>
      <c r="N323" s="73" t="str">
        <f t="shared" si="71"/>
        <v/>
      </c>
      <c r="O323" s="76" t="s">
        <v>83</v>
      </c>
      <c r="P323" s="77"/>
      <c r="Q323" s="77"/>
      <c r="R323" s="77"/>
      <c r="S323" s="77"/>
      <c r="T323" s="77"/>
    </row>
    <row r="324" spans="1:20" s="66" customFormat="1" ht="13.5" customHeight="1" x14ac:dyDescent="0.25">
      <c r="A324" s="117"/>
      <c r="B324" s="118"/>
      <c r="C324" s="118"/>
      <c r="D324" s="118"/>
      <c r="E324" s="118"/>
      <c r="F324" s="119"/>
      <c r="G324" s="72"/>
      <c r="H324" s="72"/>
      <c r="I324" s="72"/>
      <c r="J324" s="72"/>
      <c r="K324" s="73" t="str">
        <f t="shared" si="68"/>
        <v/>
      </c>
      <c r="L324" s="74" t="str">
        <f t="shared" si="69"/>
        <v/>
      </c>
      <c r="M324" s="75" t="str">
        <f t="shared" si="70"/>
        <v/>
      </c>
      <c r="N324" s="73" t="str">
        <f t="shared" si="71"/>
        <v/>
      </c>
      <c r="O324" s="76" t="s">
        <v>83</v>
      </c>
      <c r="P324" s="77"/>
      <c r="Q324" s="77"/>
      <c r="R324" s="77"/>
      <c r="S324" s="77"/>
      <c r="T324" s="77"/>
    </row>
    <row r="325" spans="1:20" s="66" customFormat="1" ht="13.5" customHeight="1" x14ac:dyDescent="0.25">
      <c r="A325" s="117"/>
      <c r="B325" s="118"/>
      <c r="C325" s="118"/>
      <c r="D325" s="118"/>
      <c r="E325" s="118"/>
      <c r="F325" s="119"/>
      <c r="G325" s="72"/>
      <c r="H325" s="72"/>
      <c r="I325" s="72"/>
      <c r="J325" s="72"/>
      <c r="K325" s="73" t="str">
        <f t="shared" si="68"/>
        <v/>
      </c>
      <c r="L325" s="74" t="str">
        <f t="shared" si="69"/>
        <v/>
      </c>
      <c r="M325" s="75" t="str">
        <f t="shared" si="70"/>
        <v/>
      </c>
      <c r="N325" s="73" t="str">
        <f t="shared" si="71"/>
        <v/>
      </c>
      <c r="O325" s="76" t="s">
        <v>83</v>
      </c>
      <c r="P325" s="77"/>
      <c r="Q325" s="77"/>
      <c r="R325" s="77"/>
      <c r="S325" s="77"/>
      <c r="T325" s="77"/>
    </row>
    <row r="326" spans="1:20" s="66" customFormat="1" ht="13.5" customHeight="1" x14ac:dyDescent="0.25">
      <c r="A326" s="117"/>
      <c r="B326" s="118"/>
      <c r="C326" s="118"/>
      <c r="D326" s="118"/>
      <c r="E326" s="118"/>
      <c r="F326" s="119"/>
      <c r="G326" s="72"/>
      <c r="H326" s="72"/>
      <c r="I326" s="72"/>
      <c r="J326" s="72"/>
      <c r="K326" s="73" t="str">
        <f t="shared" si="68"/>
        <v/>
      </c>
      <c r="L326" s="74" t="str">
        <f t="shared" si="69"/>
        <v/>
      </c>
      <c r="M326" s="75" t="str">
        <f t="shared" si="70"/>
        <v/>
      </c>
      <c r="N326" s="73" t="str">
        <f t="shared" si="71"/>
        <v/>
      </c>
      <c r="O326" s="76" t="s">
        <v>83</v>
      </c>
      <c r="P326" s="77"/>
      <c r="Q326" s="77"/>
      <c r="R326" s="77"/>
      <c r="S326" s="77"/>
      <c r="T326" s="77"/>
    </row>
    <row r="327" spans="1:20" s="66" customFormat="1" ht="13.5" customHeight="1" x14ac:dyDescent="0.25">
      <c r="A327" s="117"/>
      <c r="B327" s="118"/>
      <c r="C327" s="118"/>
      <c r="D327" s="118"/>
      <c r="E327" s="118"/>
      <c r="F327" s="119"/>
      <c r="G327" s="72"/>
      <c r="H327" s="72"/>
      <c r="I327" s="72"/>
      <c r="J327" s="72"/>
      <c r="K327" s="73" t="str">
        <f t="shared" si="68"/>
        <v/>
      </c>
      <c r="L327" s="74" t="str">
        <f t="shared" si="69"/>
        <v/>
      </c>
      <c r="M327" s="75" t="str">
        <f t="shared" si="70"/>
        <v/>
      </c>
      <c r="N327" s="73" t="str">
        <f t="shared" si="71"/>
        <v/>
      </c>
      <c r="O327" s="76" t="s">
        <v>83</v>
      </c>
      <c r="P327" s="77"/>
      <c r="Q327" s="77"/>
      <c r="R327" s="77"/>
      <c r="S327" s="77"/>
      <c r="T327" s="77"/>
    </row>
    <row r="328" spans="1:20" s="66" customFormat="1" ht="13.5" customHeight="1" x14ac:dyDescent="0.25">
      <c r="A328" s="117"/>
      <c r="B328" s="118"/>
      <c r="C328" s="118"/>
      <c r="D328" s="118"/>
      <c r="E328" s="118"/>
      <c r="F328" s="119"/>
      <c r="G328" s="72"/>
      <c r="H328" s="72"/>
      <c r="I328" s="72"/>
      <c r="J328" s="72"/>
      <c r="K328" s="73" t="str">
        <f t="shared" si="68"/>
        <v/>
      </c>
      <c r="L328" s="74" t="str">
        <f t="shared" si="69"/>
        <v/>
      </c>
      <c r="M328" s="75" t="str">
        <f t="shared" si="70"/>
        <v/>
      </c>
      <c r="N328" s="73" t="str">
        <f t="shared" si="71"/>
        <v/>
      </c>
      <c r="O328" s="76" t="s">
        <v>83</v>
      </c>
      <c r="P328" s="77"/>
      <c r="Q328" s="77"/>
      <c r="R328" s="77"/>
      <c r="S328" s="77"/>
      <c r="T328" s="77"/>
    </row>
    <row r="329" spans="1:20" s="66" customFormat="1" ht="13.5" customHeight="1" x14ac:dyDescent="0.25">
      <c r="A329" s="117"/>
      <c r="B329" s="118"/>
      <c r="C329" s="118"/>
      <c r="D329" s="118"/>
      <c r="E329" s="118"/>
      <c r="F329" s="119"/>
      <c r="G329" s="72"/>
      <c r="H329" s="72"/>
      <c r="I329" s="72"/>
      <c r="J329" s="72"/>
      <c r="K329" s="73" t="str">
        <f t="shared" si="28"/>
        <v/>
      </c>
      <c r="L329" s="74" t="str">
        <f t="shared" si="29"/>
        <v/>
      </c>
      <c r="M329" s="75" t="str">
        <f t="shared" si="30"/>
        <v/>
      </c>
      <c r="N329" s="73" t="str">
        <f t="shared" si="31"/>
        <v/>
      </c>
      <c r="O329" s="76" t="s">
        <v>83</v>
      </c>
      <c r="P329" s="77"/>
      <c r="Q329" s="77"/>
      <c r="R329" s="77"/>
      <c r="S329" s="77"/>
      <c r="T329" s="77"/>
    </row>
    <row r="330" spans="1:20" s="66" customFormat="1" ht="13.5" customHeight="1" x14ac:dyDescent="0.25">
      <c r="A330" s="117"/>
      <c r="B330" s="118"/>
      <c r="C330" s="118"/>
      <c r="D330" s="118"/>
      <c r="E330" s="118"/>
      <c r="F330" s="119"/>
      <c r="G330" s="72"/>
      <c r="H330" s="72"/>
      <c r="I330" s="72"/>
      <c r="J330" s="72"/>
      <c r="K330" s="73" t="str">
        <f t="shared" si="28"/>
        <v/>
      </c>
      <c r="L330" s="74" t="str">
        <f t="shared" si="29"/>
        <v/>
      </c>
      <c r="M330" s="75" t="str">
        <f t="shared" si="30"/>
        <v/>
      </c>
      <c r="N330" s="73" t="str">
        <f t="shared" si="31"/>
        <v/>
      </c>
      <c r="O330" s="76" t="s">
        <v>83</v>
      </c>
      <c r="P330" s="77"/>
      <c r="Q330" s="77"/>
      <c r="R330" s="77"/>
      <c r="S330" s="77"/>
      <c r="T330" s="77"/>
    </row>
    <row r="331" spans="1:20" s="66" customFormat="1" ht="13.5" customHeight="1" x14ac:dyDescent="0.25">
      <c r="A331" s="117"/>
      <c r="B331" s="118"/>
      <c r="C331" s="118"/>
      <c r="D331" s="118"/>
      <c r="E331" s="118"/>
      <c r="F331" s="119"/>
      <c r="G331" s="72"/>
      <c r="H331" s="72"/>
      <c r="I331" s="72"/>
      <c r="J331" s="72"/>
      <c r="K331" s="73" t="str">
        <f t="shared" si="28"/>
        <v/>
      </c>
      <c r="L331" s="74" t="str">
        <f t="shared" si="29"/>
        <v/>
      </c>
      <c r="M331" s="75" t="str">
        <f t="shared" si="30"/>
        <v/>
      </c>
      <c r="N331" s="73" t="str">
        <f t="shared" si="31"/>
        <v/>
      </c>
      <c r="O331" s="76" t="s">
        <v>83</v>
      </c>
      <c r="P331" s="77"/>
      <c r="Q331" s="77"/>
      <c r="R331" s="77"/>
      <c r="S331" s="77"/>
      <c r="T331" s="77"/>
    </row>
    <row r="332" spans="1:20" s="66" customFormat="1" ht="13.5" customHeight="1" x14ac:dyDescent="0.25">
      <c r="A332" s="117"/>
      <c r="B332" s="118"/>
      <c r="C332" s="118"/>
      <c r="D332" s="118"/>
      <c r="E332" s="118"/>
      <c r="F332" s="119"/>
      <c r="G332" s="72"/>
      <c r="H332" s="72"/>
      <c r="I332" s="72"/>
      <c r="J332" s="72"/>
      <c r="K332" s="73" t="str">
        <f t="shared" si="28"/>
        <v/>
      </c>
      <c r="L332" s="74" t="str">
        <f t="shared" si="29"/>
        <v/>
      </c>
      <c r="M332" s="75" t="str">
        <f t="shared" si="30"/>
        <v/>
      </c>
      <c r="N332" s="73" t="str">
        <f t="shared" si="31"/>
        <v/>
      </c>
      <c r="O332" s="76" t="s">
        <v>83</v>
      </c>
      <c r="P332" s="77"/>
      <c r="Q332" s="77"/>
      <c r="R332" s="77"/>
      <c r="S332" s="77"/>
      <c r="T332" s="77"/>
    </row>
    <row r="333" spans="1:20" s="66" customFormat="1" ht="13.5" customHeight="1" x14ac:dyDescent="0.25">
      <c r="A333" s="117"/>
      <c r="B333" s="118"/>
      <c r="C333" s="118"/>
      <c r="D333" s="118"/>
      <c r="E333" s="118"/>
      <c r="F333" s="119"/>
      <c r="G333" s="72"/>
      <c r="H333" s="72"/>
      <c r="I333" s="72"/>
      <c r="J333" s="72"/>
      <c r="K333" s="73" t="str">
        <f t="shared" si="28"/>
        <v/>
      </c>
      <c r="L333" s="74" t="str">
        <f t="shared" si="29"/>
        <v/>
      </c>
      <c r="M333" s="75" t="str">
        <f t="shared" si="30"/>
        <v/>
      </c>
      <c r="N333" s="73" t="str">
        <f t="shared" si="31"/>
        <v/>
      </c>
      <c r="O333" s="76" t="s">
        <v>83</v>
      </c>
      <c r="P333" s="77"/>
      <c r="Q333" s="77"/>
      <c r="R333" s="77"/>
      <c r="S333" s="77"/>
      <c r="T333" s="77"/>
    </row>
    <row r="334" spans="1:20" s="66" customFormat="1" ht="13.5" customHeight="1" x14ac:dyDescent="0.25">
      <c r="A334" s="117"/>
      <c r="B334" s="118"/>
      <c r="C334" s="118"/>
      <c r="D334" s="118"/>
      <c r="E334" s="118"/>
      <c r="F334" s="119"/>
      <c r="G334" s="72"/>
      <c r="H334" s="72"/>
      <c r="I334" s="72"/>
      <c r="J334" s="72"/>
      <c r="K334" s="73" t="str">
        <f t="shared" si="28"/>
        <v/>
      </c>
      <c r="L334" s="74" t="str">
        <f t="shared" si="29"/>
        <v/>
      </c>
      <c r="M334" s="75" t="str">
        <f t="shared" si="30"/>
        <v/>
      </c>
      <c r="N334" s="73" t="str">
        <f t="shared" si="31"/>
        <v/>
      </c>
      <c r="O334" s="76" t="s">
        <v>83</v>
      </c>
      <c r="P334" s="77"/>
      <c r="Q334" s="77"/>
      <c r="R334" s="77"/>
      <c r="S334" s="77"/>
      <c r="T334" s="77"/>
    </row>
    <row r="335" spans="1:20" s="66" customFormat="1" ht="13.5" customHeight="1" x14ac:dyDescent="0.25">
      <c r="A335" s="117"/>
      <c r="B335" s="118"/>
      <c r="C335" s="118"/>
      <c r="D335" s="118"/>
      <c r="E335" s="118"/>
      <c r="F335" s="119"/>
      <c r="G335" s="72"/>
      <c r="H335" s="72"/>
      <c r="I335" s="72"/>
      <c r="J335" s="72"/>
      <c r="K335" s="73" t="str">
        <f t="shared" si="28"/>
        <v/>
      </c>
      <c r="L335" s="74" t="str">
        <f t="shared" si="29"/>
        <v/>
      </c>
      <c r="M335" s="75" t="str">
        <f t="shared" si="30"/>
        <v/>
      </c>
      <c r="N335" s="73" t="str">
        <f t="shared" si="31"/>
        <v/>
      </c>
      <c r="O335" s="76" t="s">
        <v>83</v>
      </c>
      <c r="P335" s="77"/>
      <c r="Q335" s="77"/>
      <c r="R335" s="77"/>
      <c r="S335" s="77"/>
      <c r="T335" s="77"/>
    </row>
    <row r="336" spans="1:20" s="66" customFormat="1" ht="13.5" customHeight="1" x14ac:dyDescent="0.25">
      <c r="A336" s="117"/>
      <c r="B336" s="118"/>
      <c r="C336" s="118"/>
      <c r="D336" s="118"/>
      <c r="E336" s="118"/>
      <c r="F336" s="119"/>
      <c r="G336" s="72"/>
      <c r="H336" s="72"/>
      <c r="I336" s="72"/>
      <c r="J336" s="72"/>
      <c r="K336" s="73" t="str">
        <f t="shared" si="28"/>
        <v/>
      </c>
      <c r="L336" s="74" t="str">
        <f t="shared" si="29"/>
        <v/>
      </c>
      <c r="M336" s="75" t="str">
        <f t="shared" si="30"/>
        <v/>
      </c>
      <c r="N336" s="73" t="str">
        <f t="shared" si="31"/>
        <v/>
      </c>
      <c r="O336" s="76" t="s">
        <v>83</v>
      </c>
      <c r="P336" s="77"/>
      <c r="Q336" s="77"/>
      <c r="R336" s="77"/>
      <c r="S336" s="77"/>
      <c r="T336" s="77"/>
    </row>
    <row r="337" spans="1:20" s="66" customFormat="1" ht="13.5" customHeight="1" x14ac:dyDescent="0.25">
      <c r="A337" s="117"/>
      <c r="B337" s="118"/>
      <c r="C337" s="118"/>
      <c r="D337" s="118"/>
      <c r="E337" s="118"/>
      <c r="F337" s="119"/>
      <c r="G337" s="72"/>
      <c r="H337" s="72"/>
      <c r="I337" s="72"/>
      <c r="J337" s="72"/>
      <c r="K337" s="73" t="str">
        <f t="shared" si="28"/>
        <v/>
      </c>
      <c r="L337" s="74" t="str">
        <f t="shared" si="29"/>
        <v/>
      </c>
      <c r="M337" s="75" t="str">
        <f t="shared" si="30"/>
        <v/>
      </c>
      <c r="N337" s="73" t="str">
        <f t="shared" si="31"/>
        <v/>
      </c>
      <c r="O337" s="76" t="s">
        <v>83</v>
      </c>
      <c r="P337" s="77"/>
      <c r="Q337" s="77"/>
      <c r="R337" s="77"/>
      <c r="S337" s="77"/>
      <c r="T337" s="77"/>
    </row>
    <row r="338" spans="1:20" s="66" customFormat="1" ht="13.5" customHeight="1" x14ac:dyDescent="0.25">
      <c r="A338" s="117"/>
      <c r="B338" s="118"/>
      <c r="C338" s="118"/>
      <c r="D338" s="118"/>
      <c r="E338" s="118"/>
      <c r="F338" s="119"/>
      <c r="G338" s="72"/>
      <c r="H338" s="72"/>
      <c r="I338" s="72"/>
      <c r="J338" s="72"/>
      <c r="K338" s="73" t="str">
        <f t="shared" si="28"/>
        <v/>
      </c>
      <c r="L338" s="74" t="str">
        <f t="shared" si="29"/>
        <v/>
      </c>
      <c r="M338" s="75" t="str">
        <f t="shared" si="30"/>
        <v/>
      </c>
      <c r="N338" s="73" t="str">
        <f t="shared" si="31"/>
        <v/>
      </c>
      <c r="O338" s="76" t="s">
        <v>83</v>
      </c>
      <c r="P338" s="77"/>
      <c r="Q338" s="77"/>
      <c r="R338" s="77"/>
      <c r="S338" s="77"/>
      <c r="T338" s="77"/>
    </row>
    <row r="339" spans="1:20" s="66" customFormat="1" ht="13.5" customHeight="1" x14ac:dyDescent="0.25">
      <c r="A339" s="117"/>
      <c r="B339" s="118"/>
      <c r="C339" s="118"/>
      <c r="D339" s="118"/>
      <c r="E339" s="118"/>
      <c r="F339" s="119"/>
      <c r="G339" s="72"/>
      <c r="H339" s="72"/>
      <c r="I339" s="72"/>
      <c r="J339" s="72"/>
      <c r="K339" s="73" t="str">
        <f t="shared" ref="K339:K341" si="96">CONCATENATE(G339,L339)</f>
        <v/>
      </c>
      <c r="L339" s="74" t="str">
        <f t="shared" ref="L339:L341" si="97">IF(OR(ISBLANK(I339),ISBLANK(J339)),IF(OR(G339="ALI",G339="AIE"),"L",IF(ISBLANK(G339),"","A")),IF(G339="EE",IF(J339&gt;=3,IF(I339&gt;=5,"H","A"),IF(J339&gt;=2,IF(I339&gt;=16,"H",IF(I339&lt;=4,"L","A")),IF(I339&lt;=15,"L","A"))),IF(OR(G339="SE",G339="CE"),IF(J339&gt;=4,IF(I339&gt;=6,"H","A"),IF(J339&gt;=2,IF(I339&gt;=20,"H",IF(I339&lt;=5,"L","A")),IF(I339&lt;=19,"L","A"))),IF(OR(G339="ALI",G339="AIE"),IF(J339&gt;=6,IF(I339&gt;=20,"H","A"),IF(J339&gt;=2,IF(I339&gt;=51,"H",IF(I339&lt;=19,"L","A")),IF(I339&lt;=50,"L","A")))))))</f>
        <v/>
      </c>
      <c r="M339" s="75" t="str">
        <f t="shared" ref="M339:M341" si="98">IF(L339="L","Baixa",IF(L339="A","Média",IF(L339="","","Alta")))</f>
        <v/>
      </c>
      <c r="N339" s="73" t="str">
        <f t="shared" ref="N339:N341" si="99">IF(ISBLANK(G339),"",IF(G339="ALI",IF(L339="L",7,IF(L339="A",10,15)),IF(G339="AIE",IF(L339="L",5,IF(L339="A",7,10)),IF(G339="SE",IF(L339="L",4,IF(L339="A",5,7)),IF(OR(G339="EE",G339="CE"),IF(L339="L",3,IF(L339="A",4,6)))))))</f>
        <v/>
      </c>
      <c r="O339" s="76" t="s">
        <v>83</v>
      </c>
      <c r="P339" s="77"/>
      <c r="Q339" s="77"/>
      <c r="R339" s="77"/>
      <c r="S339" s="77"/>
      <c r="T339" s="77"/>
    </row>
    <row r="340" spans="1:20" s="66" customFormat="1" ht="13.5" customHeight="1" x14ac:dyDescent="0.25">
      <c r="A340" s="117"/>
      <c r="B340" s="118"/>
      <c r="C340" s="118"/>
      <c r="D340" s="118"/>
      <c r="E340" s="118"/>
      <c r="F340" s="119"/>
      <c r="G340" s="72"/>
      <c r="H340" s="72"/>
      <c r="I340" s="72"/>
      <c r="J340" s="72"/>
      <c r="K340" s="73" t="str">
        <f t="shared" si="96"/>
        <v/>
      </c>
      <c r="L340" s="74" t="str">
        <f t="shared" si="97"/>
        <v/>
      </c>
      <c r="M340" s="75" t="str">
        <f t="shared" si="98"/>
        <v/>
      </c>
      <c r="N340" s="73" t="str">
        <f t="shared" si="99"/>
        <v/>
      </c>
      <c r="O340" s="76" t="s">
        <v>83</v>
      </c>
      <c r="P340" s="77"/>
      <c r="Q340" s="77"/>
      <c r="R340" s="77"/>
      <c r="S340" s="77"/>
      <c r="T340" s="77"/>
    </row>
    <row r="341" spans="1:20" s="66" customFormat="1" ht="13.5" customHeight="1" x14ac:dyDescent="0.25">
      <c r="A341" s="117"/>
      <c r="B341" s="118"/>
      <c r="C341" s="118"/>
      <c r="D341" s="118"/>
      <c r="E341" s="118"/>
      <c r="F341" s="119"/>
      <c r="G341" s="72"/>
      <c r="H341" s="72"/>
      <c r="I341" s="72"/>
      <c r="J341" s="72"/>
      <c r="K341" s="73" t="str">
        <f t="shared" si="96"/>
        <v/>
      </c>
      <c r="L341" s="74" t="str">
        <f t="shared" si="97"/>
        <v/>
      </c>
      <c r="M341" s="75" t="str">
        <f t="shared" si="98"/>
        <v/>
      </c>
      <c r="N341" s="73" t="str">
        <f t="shared" si="99"/>
        <v/>
      </c>
      <c r="O341" s="76" t="s">
        <v>83</v>
      </c>
      <c r="P341" s="77"/>
      <c r="Q341" s="77"/>
      <c r="R341" s="77"/>
      <c r="S341" s="77"/>
      <c r="T341" s="77"/>
    </row>
    <row r="342" spans="1:20" s="66" customFormat="1" ht="13.5" customHeight="1" x14ac:dyDescent="0.25">
      <c r="A342" s="117"/>
      <c r="B342" s="118"/>
      <c r="C342" s="118"/>
      <c r="D342" s="118"/>
      <c r="E342" s="118"/>
      <c r="F342" s="119"/>
      <c r="G342" s="72"/>
      <c r="H342" s="72"/>
      <c r="I342" s="72"/>
      <c r="J342" s="72"/>
      <c r="K342" s="73" t="str">
        <f t="shared" ref="K342:K346" si="100">CONCATENATE(G342,L342)</f>
        <v/>
      </c>
      <c r="L342" s="74" t="str">
        <f t="shared" ref="L342:L346" si="101">IF(OR(ISBLANK(I342),ISBLANK(J342)),IF(OR(G342="ALI",G342="AIE"),"L",IF(ISBLANK(G342),"","A")),IF(G342="EE",IF(J342&gt;=3,IF(I342&gt;=5,"H","A"),IF(J342&gt;=2,IF(I342&gt;=16,"H",IF(I342&lt;=4,"L","A")),IF(I342&lt;=15,"L","A"))),IF(OR(G342="SE",G342="CE"),IF(J342&gt;=4,IF(I342&gt;=6,"H","A"),IF(J342&gt;=2,IF(I342&gt;=20,"H",IF(I342&lt;=5,"L","A")),IF(I342&lt;=19,"L","A"))),IF(OR(G342="ALI",G342="AIE"),IF(J342&gt;=6,IF(I342&gt;=20,"H","A"),IF(J342&gt;=2,IF(I342&gt;=51,"H",IF(I342&lt;=19,"L","A")),IF(I342&lt;=50,"L","A")))))))</f>
        <v/>
      </c>
      <c r="M342" s="75" t="str">
        <f t="shared" ref="M342:M346" si="102">IF(L342="L","Baixa",IF(L342="A","Média",IF(L342="","","Alta")))</f>
        <v/>
      </c>
      <c r="N342" s="73" t="str">
        <f t="shared" ref="N342:N346" si="103">IF(ISBLANK(G342),"",IF(G342="ALI",IF(L342="L",7,IF(L342="A",10,15)),IF(G342="AIE",IF(L342="L",5,IF(L342="A",7,10)),IF(G342="SE",IF(L342="L",4,IF(L342="A",5,7)),IF(OR(G342="EE",G342="CE"),IF(L342="L",3,IF(L342="A",4,6)))))))</f>
        <v/>
      </c>
      <c r="O342" s="76" t="s">
        <v>83</v>
      </c>
      <c r="P342" s="77"/>
      <c r="Q342" s="77"/>
      <c r="R342" s="77"/>
      <c r="S342" s="77"/>
      <c r="T342" s="77"/>
    </row>
    <row r="343" spans="1:20" s="66" customFormat="1" ht="13.5" customHeight="1" x14ac:dyDescent="0.25">
      <c r="A343" s="117"/>
      <c r="B343" s="118"/>
      <c r="C343" s="118"/>
      <c r="D343" s="118"/>
      <c r="E343" s="118"/>
      <c r="F343" s="119"/>
      <c r="G343" s="72"/>
      <c r="H343" s="72"/>
      <c r="I343" s="72"/>
      <c r="J343" s="72"/>
      <c r="K343" s="73" t="str">
        <f t="shared" si="100"/>
        <v/>
      </c>
      <c r="L343" s="74" t="str">
        <f t="shared" si="101"/>
        <v/>
      </c>
      <c r="M343" s="75" t="str">
        <f t="shared" si="102"/>
        <v/>
      </c>
      <c r="N343" s="73" t="str">
        <f t="shared" si="103"/>
        <v/>
      </c>
      <c r="O343" s="76" t="s">
        <v>83</v>
      </c>
      <c r="P343" s="77"/>
      <c r="Q343" s="77"/>
      <c r="R343" s="77"/>
      <c r="S343" s="77"/>
      <c r="T343" s="77"/>
    </row>
    <row r="344" spans="1:20" s="66" customFormat="1" ht="13.5" customHeight="1" x14ac:dyDescent="0.25">
      <c r="A344" s="117"/>
      <c r="B344" s="118"/>
      <c r="C344" s="118"/>
      <c r="D344" s="118"/>
      <c r="E344" s="118"/>
      <c r="F344" s="119"/>
      <c r="G344" s="72"/>
      <c r="H344" s="72"/>
      <c r="I344" s="72"/>
      <c r="J344" s="72"/>
      <c r="K344" s="73" t="str">
        <f t="shared" si="100"/>
        <v/>
      </c>
      <c r="L344" s="74" t="str">
        <f t="shared" si="101"/>
        <v/>
      </c>
      <c r="M344" s="75" t="str">
        <f t="shared" si="102"/>
        <v/>
      </c>
      <c r="N344" s="73" t="str">
        <f t="shared" si="103"/>
        <v/>
      </c>
      <c r="O344" s="76" t="s">
        <v>83</v>
      </c>
      <c r="P344" s="77"/>
      <c r="Q344" s="77"/>
      <c r="R344" s="77"/>
      <c r="S344" s="77"/>
      <c r="T344" s="77"/>
    </row>
    <row r="345" spans="1:20" s="66" customFormat="1" ht="13.5" customHeight="1" x14ac:dyDescent="0.25">
      <c r="A345" s="117"/>
      <c r="B345" s="118"/>
      <c r="C345" s="118"/>
      <c r="D345" s="118"/>
      <c r="E345" s="118"/>
      <c r="F345" s="119"/>
      <c r="G345" s="72"/>
      <c r="H345" s="72"/>
      <c r="I345" s="72"/>
      <c r="J345" s="72"/>
      <c r="K345" s="73" t="str">
        <f t="shared" si="100"/>
        <v/>
      </c>
      <c r="L345" s="74" t="str">
        <f t="shared" si="101"/>
        <v/>
      </c>
      <c r="M345" s="75" t="str">
        <f t="shared" si="102"/>
        <v/>
      </c>
      <c r="N345" s="73" t="str">
        <f t="shared" si="103"/>
        <v/>
      </c>
      <c r="O345" s="76" t="s">
        <v>83</v>
      </c>
      <c r="P345" s="77"/>
      <c r="Q345" s="77"/>
      <c r="R345" s="77"/>
      <c r="S345" s="77"/>
      <c r="T345" s="77"/>
    </row>
    <row r="346" spans="1:20" s="66" customFormat="1" ht="13.5" customHeight="1" x14ac:dyDescent="0.25">
      <c r="A346" s="117"/>
      <c r="B346" s="118"/>
      <c r="C346" s="118"/>
      <c r="D346" s="118"/>
      <c r="E346" s="118"/>
      <c r="F346" s="119"/>
      <c r="G346" s="72"/>
      <c r="H346" s="72"/>
      <c r="I346" s="72"/>
      <c r="J346" s="72"/>
      <c r="K346" s="73" t="str">
        <f t="shared" si="100"/>
        <v/>
      </c>
      <c r="L346" s="74" t="str">
        <f t="shared" si="101"/>
        <v/>
      </c>
      <c r="M346" s="75" t="str">
        <f t="shared" si="102"/>
        <v/>
      </c>
      <c r="N346" s="73" t="str">
        <f t="shared" si="103"/>
        <v/>
      </c>
      <c r="O346" s="76" t="s">
        <v>83</v>
      </c>
      <c r="P346" s="77"/>
      <c r="Q346" s="77"/>
      <c r="R346" s="77"/>
      <c r="S346" s="77"/>
      <c r="T346" s="77"/>
    </row>
    <row r="347" spans="1:20" s="66" customFormat="1" ht="13.5" customHeight="1" x14ac:dyDescent="0.25">
      <c r="A347" s="117"/>
      <c r="B347" s="118"/>
      <c r="C347" s="118"/>
      <c r="D347" s="118"/>
      <c r="E347" s="118"/>
      <c r="F347" s="119"/>
      <c r="G347" s="72"/>
      <c r="H347" s="72"/>
      <c r="I347" s="72"/>
      <c r="J347" s="72"/>
      <c r="K347" s="73" t="str">
        <f t="shared" ref="K347:K351" si="104">CONCATENATE(G347,L347)</f>
        <v/>
      </c>
      <c r="L347" s="74" t="str">
        <f t="shared" ref="L347:L351" si="105">IF(OR(ISBLANK(I347),ISBLANK(J347)),IF(OR(G347="ALI",G347="AIE"),"L",IF(ISBLANK(G347),"","A")),IF(G347="EE",IF(J347&gt;=3,IF(I347&gt;=5,"H","A"),IF(J347&gt;=2,IF(I347&gt;=16,"H",IF(I347&lt;=4,"L","A")),IF(I347&lt;=15,"L","A"))),IF(OR(G347="SE",G347="CE"),IF(J347&gt;=4,IF(I347&gt;=6,"H","A"),IF(J347&gt;=2,IF(I347&gt;=20,"H",IF(I347&lt;=5,"L","A")),IF(I347&lt;=19,"L","A"))),IF(OR(G347="ALI",G347="AIE"),IF(J347&gt;=6,IF(I347&gt;=20,"H","A"),IF(J347&gt;=2,IF(I347&gt;=51,"H",IF(I347&lt;=19,"L","A")),IF(I347&lt;=50,"L","A")))))))</f>
        <v/>
      </c>
      <c r="M347" s="75" t="str">
        <f t="shared" ref="M347:M351" si="106">IF(L347="L","Baixa",IF(L347="A","Média",IF(L347="","","Alta")))</f>
        <v/>
      </c>
      <c r="N347" s="73" t="str">
        <f t="shared" ref="N347:N351" si="107">IF(ISBLANK(G347),"",IF(G347="ALI",IF(L347="L",7,IF(L347="A",10,15)),IF(G347="AIE",IF(L347="L",5,IF(L347="A",7,10)),IF(G347="SE",IF(L347="L",4,IF(L347="A",5,7)),IF(OR(G347="EE",G347="CE"),IF(L347="L",3,IF(L347="A",4,6)))))))</f>
        <v/>
      </c>
      <c r="O347" s="76" t="s">
        <v>83</v>
      </c>
      <c r="P347" s="77"/>
      <c r="Q347" s="77"/>
      <c r="R347" s="77"/>
      <c r="S347" s="77"/>
      <c r="T347" s="77"/>
    </row>
    <row r="348" spans="1:20" s="66" customFormat="1" ht="13.5" customHeight="1" x14ac:dyDescent="0.25">
      <c r="A348" s="117"/>
      <c r="B348" s="118"/>
      <c r="C348" s="118"/>
      <c r="D348" s="118"/>
      <c r="E348" s="118"/>
      <c r="F348" s="119"/>
      <c r="G348" s="72"/>
      <c r="H348" s="72"/>
      <c r="I348" s="72"/>
      <c r="J348" s="72"/>
      <c r="K348" s="73" t="str">
        <f t="shared" si="104"/>
        <v/>
      </c>
      <c r="L348" s="74" t="str">
        <f t="shared" si="105"/>
        <v/>
      </c>
      <c r="M348" s="75" t="str">
        <f t="shared" si="106"/>
        <v/>
      </c>
      <c r="N348" s="73" t="str">
        <f t="shared" si="107"/>
        <v/>
      </c>
      <c r="O348" s="76" t="s">
        <v>83</v>
      </c>
      <c r="P348" s="77"/>
      <c r="Q348" s="77"/>
      <c r="R348" s="77"/>
      <c r="S348" s="77"/>
      <c r="T348" s="77"/>
    </row>
    <row r="349" spans="1:20" s="66" customFormat="1" ht="13.5" customHeight="1" x14ac:dyDescent="0.25">
      <c r="A349" s="117"/>
      <c r="B349" s="118"/>
      <c r="C349" s="118"/>
      <c r="D349" s="118"/>
      <c r="E349" s="118"/>
      <c r="F349" s="119"/>
      <c r="G349" s="72"/>
      <c r="H349" s="72"/>
      <c r="I349" s="72"/>
      <c r="J349" s="72"/>
      <c r="K349" s="73" t="str">
        <f t="shared" si="104"/>
        <v/>
      </c>
      <c r="L349" s="74" t="str">
        <f t="shared" si="105"/>
        <v/>
      </c>
      <c r="M349" s="75" t="str">
        <f t="shared" si="106"/>
        <v/>
      </c>
      <c r="N349" s="73" t="str">
        <f t="shared" si="107"/>
        <v/>
      </c>
      <c r="O349" s="76" t="s">
        <v>83</v>
      </c>
      <c r="P349" s="77"/>
      <c r="Q349" s="77"/>
      <c r="R349" s="77"/>
      <c r="S349" s="77"/>
      <c r="T349" s="77"/>
    </row>
    <row r="350" spans="1:20" s="66" customFormat="1" ht="13.5" customHeight="1" x14ac:dyDescent="0.25">
      <c r="A350" s="117"/>
      <c r="B350" s="118"/>
      <c r="C350" s="118"/>
      <c r="D350" s="118"/>
      <c r="E350" s="118"/>
      <c r="F350" s="119"/>
      <c r="G350" s="72"/>
      <c r="H350" s="72"/>
      <c r="I350" s="72"/>
      <c r="J350" s="72"/>
      <c r="K350" s="73" t="str">
        <f t="shared" si="104"/>
        <v/>
      </c>
      <c r="L350" s="74" t="str">
        <f t="shared" si="105"/>
        <v/>
      </c>
      <c r="M350" s="75" t="str">
        <f t="shared" si="106"/>
        <v/>
      </c>
      <c r="N350" s="73" t="str">
        <f t="shared" si="107"/>
        <v/>
      </c>
      <c r="O350" s="76" t="s">
        <v>83</v>
      </c>
      <c r="P350" s="77"/>
      <c r="Q350" s="77"/>
      <c r="R350" s="77"/>
      <c r="S350" s="77"/>
      <c r="T350" s="77"/>
    </row>
    <row r="351" spans="1:20" s="66" customFormat="1" ht="13.5" customHeight="1" x14ac:dyDescent="0.25">
      <c r="A351" s="117"/>
      <c r="B351" s="118"/>
      <c r="C351" s="118"/>
      <c r="D351" s="118"/>
      <c r="E351" s="118"/>
      <c r="F351" s="119"/>
      <c r="G351" s="72"/>
      <c r="H351" s="72"/>
      <c r="I351" s="72"/>
      <c r="J351" s="72"/>
      <c r="K351" s="73" t="str">
        <f t="shared" si="104"/>
        <v/>
      </c>
      <c r="L351" s="74" t="str">
        <f t="shared" si="105"/>
        <v/>
      </c>
      <c r="M351" s="75" t="str">
        <f t="shared" si="106"/>
        <v/>
      </c>
      <c r="N351" s="73" t="str">
        <f t="shared" si="107"/>
        <v/>
      </c>
      <c r="O351" s="76" t="s">
        <v>83</v>
      </c>
      <c r="P351" s="77"/>
      <c r="Q351" s="77"/>
      <c r="R351" s="77"/>
      <c r="S351" s="77"/>
      <c r="T351" s="77"/>
    </row>
    <row r="352" spans="1:20" s="66" customFormat="1" ht="13.5" customHeight="1" x14ac:dyDescent="0.25">
      <c r="A352" s="117"/>
      <c r="B352" s="118"/>
      <c r="C352" s="118"/>
      <c r="D352" s="118"/>
      <c r="E352" s="118"/>
      <c r="F352" s="119"/>
      <c r="G352" s="65"/>
      <c r="H352" s="72"/>
      <c r="I352" s="65"/>
      <c r="J352" s="65"/>
      <c r="K352" s="73" t="str">
        <f t="shared" si="28"/>
        <v/>
      </c>
      <c r="L352" s="74" t="str">
        <f t="shared" si="29"/>
        <v/>
      </c>
      <c r="M352" s="75" t="str">
        <f t="shared" si="30"/>
        <v/>
      </c>
      <c r="N352" s="73" t="str">
        <f t="shared" si="31"/>
        <v/>
      </c>
      <c r="O352" s="76" t="s">
        <v>83</v>
      </c>
      <c r="P352" s="64"/>
      <c r="Q352" s="64"/>
      <c r="R352" s="64"/>
      <c r="S352" s="64"/>
      <c r="T352" s="64"/>
    </row>
    <row r="353" spans="1:20" s="66" customFormat="1" ht="13.5" customHeight="1" x14ac:dyDescent="0.25">
      <c r="A353" s="117"/>
      <c r="B353" s="118"/>
      <c r="C353" s="118"/>
      <c r="D353" s="118"/>
      <c r="E353" s="118"/>
      <c r="F353" s="119"/>
      <c r="G353" s="65"/>
      <c r="H353" s="72"/>
      <c r="I353" s="65"/>
      <c r="J353" s="65"/>
      <c r="K353" s="73" t="str">
        <f t="shared" si="28"/>
        <v/>
      </c>
      <c r="L353" s="74" t="str">
        <f t="shared" si="29"/>
        <v/>
      </c>
      <c r="M353" s="75" t="str">
        <f t="shared" si="30"/>
        <v/>
      </c>
      <c r="N353" s="73" t="str">
        <f t="shared" si="31"/>
        <v/>
      </c>
      <c r="O353" s="76" t="s">
        <v>83</v>
      </c>
      <c r="P353" s="64"/>
      <c r="Q353" s="64"/>
      <c r="R353" s="64"/>
      <c r="S353" s="64"/>
      <c r="T353" s="64"/>
    </row>
    <row r="354" spans="1:20" s="66" customFormat="1" ht="13.5" customHeight="1" x14ac:dyDescent="0.25">
      <c r="A354" s="117"/>
      <c r="B354" s="118"/>
      <c r="C354" s="118"/>
      <c r="D354" s="118"/>
      <c r="E354" s="118"/>
      <c r="F354" s="119"/>
      <c r="G354" s="65"/>
      <c r="H354" s="72"/>
      <c r="I354" s="65"/>
      <c r="J354" s="65"/>
      <c r="K354" s="73" t="str">
        <f t="shared" si="28"/>
        <v/>
      </c>
      <c r="L354" s="74" t="str">
        <f t="shared" si="29"/>
        <v/>
      </c>
      <c r="M354" s="75" t="str">
        <f t="shared" si="30"/>
        <v/>
      </c>
      <c r="N354" s="73" t="str">
        <f t="shared" si="31"/>
        <v/>
      </c>
      <c r="O354" s="76" t="s">
        <v>83</v>
      </c>
      <c r="P354" s="64"/>
      <c r="Q354" s="64"/>
      <c r="R354" s="64"/>
      <c r="S354" s="64"/>
      <c r="T354" s="64"/>
    </row>
    <row r="355" spans="1:20" s="66" customFormat="1" ht="13.5" customHeight="1" x14ac:dyDescent="0.25">
      <c r="A355" s="117"/>
      <c r="B355" s="118"/>
      <c r="C355" s="118"/>
      <c r="D355" s="118"/>
      <c r="E355" s="118"/>
      <c r="F355" s="119"/>
      <c r="G355" s="65"/>
      <c r="H355" s="72"/>
      <c r="I355" s="65"/>
      <c r="J355" s="65"/>
      <c r="K355" s="73" t="str">
        <f t="shared" si="28"/>
        <v/>
      </c>
      <c r="L355" s="74" t="str">
        <f t="shared" si="29"/>
        <v/>
      </c>
      <c r="M355" s="75" t="str">
        <f t="shared" si="30"/>
        <v/>
      </c>
      <c r="N355" s="73" t="str">
        <f t="shared" si="31"/>
        <v/>
      </c>
      <c r="O355" s="76" t="s">
        <v>83</v>
      </c>
      <c r="P355" s="64"/>
      <c r="Q355" s="64"/>
      <c r="R355" s="64"/>
      <c r="S355" s="64"/>
      <c r="T355" s="64"/>
    </row>
    <row r="356" spans="1:20" s="66" customFormat="1" ht="13.5" customHeight="1" x14ac:dyDescent="0.25">
      <c r="A356" s="117"/>
      <c r="B356" s="118"/>
      <c r="C356" s="118"/>
      <c r="D356" s="118"/>
      <c r="E356" s="118"/>
      <c r="F356" s="119"/>
      <c r="G356" s="65"/>
      <c r="H356" s="72"/>
      <c r="I356" s="65"/>
      <c r="J356" s="65"/>
      <c r="K356" s="73" t="str">
        <f t="shared" si="28"/>
        <v/>
      </c>
      <c r="L356" s="74" t="str">
        <f t="shared" si="29"/>
        <v/>
      </c>
      <c r="M356" s="75" t="str">
        <f t="shared" si="30"/>
        <v/>
      </c>
      <c r="N356" s="73" t="str">
        <f t="shared" si="31"/>
        <v/>
      </c>
      <c r="O356" s="76" t="s">
        <v>83</v>
      </c>
      <c r="P356" s="64"/>
      <c r="Q356" s="64"/>
      <c r="R356" s="64"/>
      <c r="S356" s="64"/>
      <c r="T356" s="64"/>
    </row>
  </sheetData>
  <mergeCells count="356">
    <mergeCell ref="A91:F91"/>
    <mergeCell ref="A76:F76"/>
    <mergeCell ref="A67:F67"/>
    <mergeCell ref="A68:F68"/>
    <mergeCell ref="A28:F28"/>
    <mergeCell ref="A29:F29"/>
    <mergeCell ref="A15:F15"/>
    <mergeCell ref="A16:F16"/>
    <mergeCell ref="A23:F23"/>
    <mergeCell ref="A24:F24"/>
    <mergeCell ref="A25:F25"/>
    <mergeCell ref="A26:F26"/>
    <mergeCell ref="A31:F31"/>
    <mergeCell ref="A33:F33"/>
    <mergeCell ref="A86:F86"/>
    <mergeCell ref="A87:F87"/>
    <mergeCell ref="A34:F34"/>
    <mergeCell ref="A60:F60"/>
    <mergeCell ref="A61:F61"/>
    <mergeCell ref="A32:F32"/>
    <mergeCell ref="A53:F53"/>
    <mergeCell ref="A54:F54"/>
    <mergeCell ref="A55:F55"/>
    <mergeCell ref="A56:F56"/>
    <mergeCell ref="A129:F129"/>
    <mergeCell ref="A100:F100"/>
    <mergeCell ref="A92:F92"/>
    <mergeCell ref="A93:F93"/>
    <mergeCell ref="A94:F94"/>
    <mergeCell ref="A95:F95"/>
    <mergeCell ref="A96:F96"/>
    <mergeCell ref="A97:F97"/>
    <mergeCell ref="A98:F98"/>
    <mergeCell ref="A99:F99"/>
    <mergeCell ref="A125:F125"/>
    <mergeCell ref="A126:F126"/>
    <mergeCell ref="A155:F155"/>
    <mergeCell ref="A156:F156"/>
    <mergeCell ref="A163:F163"/>
    <mergeCell ref="A164:F164"/>
    <mergeCell ref="A165:F165"/>
    <mergeCell ref="A202:F202"/>
    <mergeCell ref="A213:F213"/>
    <mergeCell ref="A157:F157"/>
    <mergeCell ref="A158:F158"/>
    <mergeCell ref="A159:F159"/>
    <mergeCell ref="A160:F160"/>
    <mergeCell ref="A161:F161"/>
    <mergeCell ref="A162:F162"/>
    <mergeCell ref="A201:F201"/>
    <mergeCell ref="A199:F199"/>
    <mergeCell ref="A212:F212"/>
    <mergeCell ref="A209:F209"/>
    <mergeCell ref="A210:F210"/>
    <mergeCell ref="A211:F211"/>
    <mergeCell ref="A187:F187"/>
    <mergeCell ref="A188:F188"/>
    <mergeCell ref="A189:F189"/>
    <mergeCell ref="A192:F192"/>
    <mergeCell ref="A194:F194"/>
    <mergeCell ref="A154:F154"/>
    <mergeCell ref="A101:F101"/>
    <mergeCell ref="A104:F104"/>
    <mergeCell ref="A105:F105"/>
    <mergeCell ref="A106:F106"/>
    <mergeCell ref="A107:F107"/>
    <mergeCell ref="A108:F108"/>
    <mergeCell ref="A109:F109"/>
    <mergeCell ref="A110:F110"/>
    <mergeCell ref="A111:F111"/>
    <mergeCell ref="A102:F102"/>
    <mergeCell ref="A103:F103"/>
    <mergeCell ref="A137:F137"/>
    <mergeCell ref="A138:F138"/>
    <mergeCell ref="A139:F139"/>
    <mergeCell ref="A140:F140"/>
    <mergeCell ref="A141:F141"/>
    <mergeCell ref="A130:F130"/>
    <mergeCell ref="A131:F131"/>
    <mergeCell ref="A112:F112"/>
    <mergeCell ref="A123:F123"/>
    <mergeCell ref="A124:F124"/>
    <mergeCell ref="A127:F127"/>
    <mergeCell ref="A128:F128"/>
    <mergeCell ref="A299:F299"/>
    <mergeCell ref="A300:F300"/>
    <mergeCell ref="A301:F301"/>
    <mergeCell ref="A302:F302"/>
    <mergeCell ref="A303:F303"/>
    <mergeCell ref="A304:F304"/>
    <mergeCell ref="A305:F305"/>
    <mergeCell ref="A306:F306"/>
    <mergeCell ref="A307:F307"/>
    <mergeCell ref="A290:F290"/>
    <mergeCell ref="A291:F291"/>
    <mergeCell ref="A292:F292"/>
    <mergeCell ref="A293:F293"/>
    <mergeCell ref="A294:F294"/>
    <mergeCell ref="A295:F295"/>
    <mergeCell ref="A296:F296"/>
    <mergeCell ref="A297:F297"/>
    <mergeCell ref="A298:F298"/>
    <mergeCell ref="A281:F281"/>
    <mergeCell ref="A282:F282"/>
    <mergeCell ref="A283:F283"/>
    <mergeCell ref="A284:F284"/>
    <mergeCell ref="A285:F285"/>
    <mergeCell ref="A286:F286"/>
    <mergeCell ref="A287:F287"/>
    <mergeCell ref="A288:F288"/>
    <mergeCell ref="A289:F289"/>
    <mergeCell ref="A272:F272"/>
    <mergeCell ref="A273:F273"/>
    <mergeCell ref="A274:F274"/>
    <mergeCell ref="A275:F275"/>
    <mergeCell ref="A276:F276"/>
    <mergeCell ref="A277:F277"/>
    <mergeCell ref="A278:F278"/>
    <mergeCell ref="A279:F279"/>
    <mergeCell ref="A280:F280"/>
    <mergeCell ref="A263:F263"/>
    <mergeCell ref="A264:F264"/>
    <mergeCell ref="A265:F265"/>
    <mergeCell ref="A266:F266"/>
    <mergeCell ref="A267:F267"/>
    <mergeCell ref="A268:F268"/>
    <mergeCell ref="A269:F269"/>
    <mergeCell ref="A270:F270"/>
    <mergeCell ref="A271:F271"/>
    <mergeCell ref="A254:F254"/>
    <mergeCell ref="A255:F255"/>
    <mergeCell ref="A256:F256"/>
    <mergeCell ref="A257:F257"/>
    <mergeCell ref="A258:F258"/>
    <mergeCell ref="A259:F259"/>
    <mergeCell ref="A260:F260"/>
    <mergeCell ref="A261:F261"/>
    <mergeCell ref="A262:F262"/>
    <mergeCell ref="A245:F245"/>
    <mergeCell ref="A246:F246"/>
    <mergeCell ref="A247:F247"/>
    <mergeCell ref="A248:F248"/>
    <mergeCell ref="A249:F249"/>
    <mergeCell ref="A250:F250"/>
    <mergeCell ref="A251:F251"/>
    <mergeCell ref="A252:F252"/>
    <mergeCell ref="A253:F253"/>
    <mergeCell ref="A236:F236"/>
    <mergeCell ref="A237:F237"/>
    <mergeCell ref="A238:F238"/>
    <mergeCell ref="A239:F239"/>
    <mergeCell ref="A240:F240"/>
    <mergeCell ref="A241:F241"/>
    <mergeCell ref="A242:F242"/>
    <mergeCell ref="A243:F243"/>
    <mergeCell ref="A244:F244"/>
    <mergeCell ref="A216:F216"/>
    <mergeCell ref="A217:F217"/>
    <mergeCell ref="A218:F218"/>
    <mergeCell ref="A214:F214"/>
    <mergeCell ref="A215:F215"/>
    <mergeCell ref="A204:F204"/>
    <mergeCell ref="A205:F205"/>
    <mergeCell ref="A234:F234"/>
    <mergeCell ref="A235:F235"/>
    <mergeCell ref="A356:F356"/>
    <mergeCell ref="A45:F45"/>
    <mergeCell ref="A352:F352"/>
    <mergeCell ref="A353:F353"/>
    <mergeCell ref="A354:F354"/>
    <mergeCell ref="A355:F355"/>
    <mergeCell ref="A40:F40"/>
    <mergeCell ref="A41:F41"/>
    <mergeCell ref="A42:F42"/>
    <mergeCell ref="A43:F43"/>
    <mergeCell ref="A44:F44"/>
    <mergeCell ref="A351:F351"/>
    <mergeCell ref="A334:F334"/>
    <mergeCell ref="A335:F335"/>
    <mergeCell ref="A336:F336"/>
    <mergeCell ref="A337:F337"/>
    <mergeCell ref="A338:F338"/>
    <mergeCell ref="A339:F339"/>
    <mergeCell ref="A340:F340"/>
    <mergeCell ref="A341:F341"/>
    <mergeCell ref="A206:F206"/>
    <mergeCell ref="A207:F207"/>
    <mergeCell ref="A185:F185"/>
    <mergeCell ref="A186:F186"/>
    <mergeCell ref="A57:F57"/>
    <mergeCell ref="A58:F58"/>
    <mergeCell ref="A59:F59"/>
    <mergeCell ref="A77:F77"/>
    <mergeCell ref="A78:F78"/>
    <mergeCell ref="A62:F62"/>
    <mergeCell ref="A63:F63"/>
    <mergeCell ref="A64:F64"/>
    <mergeCell ref="A74:F74"/>
    <mergeCell ref="A75:F75"/>
    <mergeCell ref="A65:F65"/>
    <mergeCell ref="A66:F66"/>
    <mergeCell ref="A1:O3"/>
    <mergeCell ref="A4:F4"/>
    <mergeCell ref="G4:T4"/>
    <mergeCell ref="A5:F5"/>
    <mergeCell ref="G5:T5"/>
    <mergeCell ref="N6:O6"/>
    <mergeCell ref="A7:F7"/>
    <mergeCell ref="P7:T7"/>
    <mergeCell ref="A6:E6"/>
    <mergeCell ref="F6:G6"/>
    <mergeCell ref="H6:M6"/>
    <mergeCell ref="A17:F17"/>
    <mergeCell ref="A18:F18"/>
    <mergeCell ref="A8:F8"/>
    <mergeCell ref="A9:F9"/>
    <mergeCell ref="A69:F69"/>
    <mergeCell ref="A70:F70"/>
    <mergeCell ref="A71:F71"/>
    <mergeCell ref="A72:F72"/>
    <mergeCell ref="A73:F73"/>
    <mergeCell ref="A51:F51"/>
    <mergeCell ref="A52:F52"/>
    <mergeCell ref="A35:F35"/>
    <mergeCell ref="A36:F36"/>
    <mergeCell ref="A37:F37"/>
    <mergeCell ref="A38:F38"/>
    <mergeCell ref="A39:F39"/>
    <mergeCell ref="A27:F27"/>
    <mergeCell ref="A10:F10"/>
    <mergeCell ref="A11:F11"/>
    <mergeCell ref="A12:F12"/>
    <mergeCell ref="A13:F13"/>
    <mergeCell ref="A20:F20"/>
    <mergeCell ref="A21:F21"/>
    <mergeCell ref="A22:F22"/>
    <mergeCell ref="A347:F347"/>
    <mergeCell ref="A348:F348"/>
    <mergeCell ref="A349:F349"/>
    <mergeCell ref="A350:F350"/>
    <mergeCell ref="A46:F46"/>
    <mergeCell ref="A47:F47"/>
    <mergeCell ref="A48:F48"/>
    <mergeCell ref="A49:F49"/>
    <mergeCell ref="A50:F50"/>
    <mergeCell ref="A342:F342"/>
    <mergeCell ref="A343:F343"/>
    <mergeCell ref="A344:F344"/>
    <mergeCell ref="A345:F345"/>
    <mergeCell ref="A346:F346"/>
    <mergeCell ref="A329:F329"/>
    <mergeCell ref="A330:F330"/>
    <mergeCell ref="A331:F331"/>
    <mergeCell ref="A332:F332"/>
    <mergeCell ref="A333:F333"/>
    <mergeCell ref="A170:F170"/>
    <mergeCell ref="A308:F308"/>
    <mergeCell ref="A309:F309"/>
    <mergeCell ref="A176:F176"/>
    <mergeCell ref="A177:F177"/>
    <mergeCell ref="A327:F327"/>
    <mergeCell ref="A328:F328"/>
    <mergeCell ref="A120:F120"/>
    <mergeCell ref="A121:F121"/>
    <mergeCell ref="A122:F122"/>
    <mergeCell ref="A132:F132"/>
    <mergeCell ref="A133:F133"/>
    <mergeCell ref="A134:F134"/>
    <mergeCell ref="A135:F135"/>
    <mergeCell ref="A136:F136"/>
    <mergeCell ref="A142:F142"/>
    <mergeCell ref="A143:F143"/>
    <mergeCell ref="A144:F144"/>
    <mergeCell ref="A145:F145"/>
    <mergeCell ref="A146:F146"/>
    <mergeCell ref="A147:F147"/>
    <mergeCell ref="A148:F148"/>
    <mergeCell ref="A149:F149"/>
    <mergeCell ref="A150:F150"/>
    <mergeCell ref="A151:F151"/>
    <mergeCell ref="A152:F152"/>
    <mergeCell ref="A153:F153"/>
    <mergeCell ref="A316:F316"/>
    <mergeCell ref="A317:F317"/>
    <mergeCell ref="A179:F179"/>
    <mergeCell ref="A325:F325"/>
    <mergeCell ref="A326:F326"/>
    <mergeCell ref="A318:F318"/>
    <mergeCell ref="A319:F319"/>
    <mergeCell ref="A320:F320"/>
    <mergeCell ref="A321:F321"/>
    <mergeCell ref="A322:F322"/>
    <mergeCell ref="A323:F323"/>
    <mergeCell ref="A324:F324"/>
    <mergeCell ref="A180:F180"/>
    <mergeCell ref="A181:F181"/>
    <mergeCell ref="A182:F182"/>
    <mergeCell ref="A183:F183"/>
    <mergeCell ref="A184:F184"/>
    <mergeCell ref="A190:F190"/>
    <mergeCell ref="A191:F191"/>
    <mergeCell ref="A195:F195"/>
    <mergeCell ref="A196:F196"/>
    <mergeCell ref="A200:F200"/>
    <mergeCell ref="A197:F197"/>
    <mergeCell ref="A198:F198"/>
    <mergeCell ref="A219:F219"/>
    <mergeCell ref="A220:F220"/>
    <mergeCell ref="A233:F233"/>
    <mergeCell ref="A312:F312"/>
    <mergeCell ref="A313:F313"/>
    <mergeCell ref="A314:F314"/>
    <mergeCell ref="A88:F88"/>
    <mergeCell ref="A89:F89"/>
    <mergeCell ref="A90:F90"/>
    <mergeCell ref="A79:F79"/>
    <mergeCell ref="A80:F80"/>
    <mergeCell ref="A81:F81"/>
    <mergeCell ref="A82:F82"/>
    <mergeCell ref="A83:F83"/>
    <mergeCell ref="A84:F84"/>
    <mergeCell ref="A85:F85"/>
    <mergeCell ref="A221:F221"/>
    <mergeCell ref="A222:F222"/>
    <mergeCell ref="A223:F223"/>
    <mergeCell ref="A224:F224"/>
    <mergeCell ref="A225:F225"/>
    <mergeCell ref="A226:F226"/>
    <mergeCell ref="A227:F227"/>
    <mergeCell ref="A228:F228"/>
    <mergeCell ref="A229:F229"/>
    <mergeCell ref="A178:F178"/>
    <mergeCell ref="A30:F30"/>
    <mergeCell ref="A19:F19"/>
    <mergeCell ref="A315:F315"/>
    <mergeCell ref="A172:F172"/>
    <mergeCell ref="A173:F173"/>
    <mergeCell ref="A174:F174"/>
    <mergeCell ref="A175:F175"/>
    <mergeCell ref="A113:F113"/>
    <mergeCell ref="A114:F114"/>
    <mergeCell ref="A115:F115"/>
    <mergeCell ref="A116:F116"/>
    <mergeCell ref="A117:F117"/>
    <mergeCell ref="A118:F118"/>
    <mergeCell ref="A119:F119"/>
    <mergeCell ref="A310:F310"/>
    <mergeCell ref="A311:F311"/>
    <mergeCell ref="A166:F166"/>
    <mergeCell ref="A167:F167"/>
    <mergeCell ref="A168:F168"/>
    <mergeCell ref="A169:F169"/>
    <mergeCell ref="A203:F203"/>
    <mergeCell ref="A230:F230"/>
    <mergeCell ref="A231:F231"/>
    <mergeCell ref="A232:F232"/>
  </mergeCells>
  <phoneticPr fontId="33" type="noConversion"/>
  <conditionalFormatting sqref="H20:H27 H31 H17:H18 H33:H356 H14">
    <cfRule type="cellIs" dxfId="29" priority="280" stopIfTrue="1" operator="equal">
      <formula>"I"</formula>
    </cfRule>
    <cfRule type="cellIs" dxfId="28" priority="281" stopIfTrue="1" operator="equal">
      <formula>"A"</formula>
    </cfRule>
    <cfRule type="cellIs" dxfId="27" priority="282" stopIfTrue="1" operator="equal">
      <formula>"E"</formula>
    </cfRule>
  </conditionalFormatting>
  <conditionalFormatting sqref="H19">
    <cfRule type="cellIs" dxfId="26" priority="25" stopIfTrue="1" operator="equal">
      <formula>"I"</formula>
    </cfRule>
    <cfRule type="cellIs" dxfId="25" priority="26" stopIfTrue="1" operator="equal">
      <formula>"A"</formula>
    </cfRule>
    <cfRule type="cellIs" dxfId="24" priority="27" stopIfTrue="1" operator="equal">
      <formula>"E"</formula>
    </cfRule>
  </conditionalFormatting>
  <conditionalFormatting sqref="H28">
    <cfRule type="cellIs" dxfId="23" priority="22" stopIfTrue="1" operator="equal">
      <formula>"I"</formula>
    </cfRule>
    <cfRule type="cellIs" dxfId="22" priority="23" stopIfTrue="1" operator="equal">
      <formula>"A"</formula>
    </cfRule>
    <cfRule type="cellIs" dxfId="21" priority="24" stopIfTrue="1" operator="equal">
      <formula>"E"</formula>
    </cfRule>
  </conditionalFormatting>
  <conditionalFormatting sqref="H29">
    <cfRule type="cellIs" dxfId="20" priority="19" stopIfTrue="1" operator="equal">
      <formula>"I"</formula>
    </cfRule>
    <cfRule type="cellIs" dxfId="19" priority="20" stopIfTrue="1" operator="equal">
      <formula>"A"</formula>
    </cfRule>
    <cfRule type="cellIs" dxfId="18" priority="21" stopIfTrue="1" operator="equal">
      <formula>"E"</formula>
    </cfRule>
  </conditionalFormatting>
  <conditionalFormatting sqref="H15">
    <cfRule type="cellIs" dxfId="17" priority="16" stopIfTrue="1" operator="equal">
      <formula>"I"</formula>
    </cfRule>
    <cfRule type="cellIs" dxfId="16" priority="17" stopIfTrue="1" operator="equal">
      <formula>"A"</formula>
    </cfRule>
    <cfRule type="cellIs" dxfId="15" priority="18" stopIfTrue="1" operator="equal">
      <formula>"E"</formula>
    </cfRule>
  </conditionalFormatting>
  <conditionalFormatting sqref="H16">
    <cfRule type="cellIs" dxfId="14" priority="13" stopIfTrue="1" operator="equal">
      <formula>"I"</formula>
    </cfRule>
    <cfRule type="cellIs" dxfId="13" priority="14" stopIfTrue="1" operator="equal">
      <formula>"A"</formula>
    </cfRule>
    <cfRule type="cellIs" dxfId="12" priority="15" stopIfTrue="1" operator="equal">
      <formula>"E"</formula>
    </cfRule>
  </conditionalFormatting>
  <conditionalFormatting sqref="H30">
    <cfRule type="cellIs" dxfId="11" priority="10" stopIfTrue="1" operator="equal">
      <formula>"I"</formula>
    </cfRule>
    <cfRule type="cellIs" dxfId="10" priority="11" stopIfTrue="1" operator="equal">
      <formula>"A"</formula>
    </cfRule>
    <cfRule type="cellIs" dxfId="9" priority="12" stopIfTrue="1" operator="equal">
      <formula>"E"</formula>
    </cfRule>
  </conditionalFormatting>
  <conditionalFormatting sqref="H32">
    <cfRule type="cellIs" dxfId="8" priority="7" stopIfTrue="1" operator="equal">
      <formula>"I"</formula>
    </cfRule>
    <cfRule type="cellIs" dxfId="7" priority="8" stopIfTrue="1" operator="equal">
      <formula>"A"</formula>
    </cfRule>
    <cfRule type="cellIs" dxfId="6" priority="9" stopIfTrue="1" operator="equal">
      <formula>"E"</formula>
    </cfRule>
  </conditionalFormatting>
  <conditionalFormatting sqref="H9:H13">
    <cfRule type="cellIs" dxfId="5" priority="4" stopIfTrue="1" operator="equal">
      <formula>"I"</formula>
    </cfRule>
    <cfRule type="cellIs" dxfId="4" priority="5" stopIfTrue="1" operator="equal">
      <formula>"A"</formula>
    </cfRule>
    <cfRule type="cellIs" dxfId="3" priority="6" stopIfTrue="1" operator="equal">
      <formula>"E"</formula>
    </cfRule>
  </conditionalFormatting>
  <conditionalFormatting sqref="H8">
    <cfRule type="cellIs" dxfId="2" priority="1" stopIfTrue="1" operator="equal">
      <formula>"I"</formula>
    </cfRule>
    <cfRule type="cellIs" dxfId="1" priority="2" stopIfTrue="1" operator="equal">
      <formula>"A"</formula>
    </cfRule>
    <cfRule type="cellIs" dxfId="0" priority="3" stopIfTrue="1" operator="equal">
      <formula>"E"</formula>
    </cfRule>
  </conditionalFormatting>
  <dataValidations count="2">
    <dataValidation allowBlank="1" showInputMessage="1" showErrorMessage="1" promptTitle="Tipo da Função" prompt="ALI, AIE, EE, SE, CE" sqref="G261:G356 G8:G259">
      <formula1>0</formula1>
      <formula2>0</formula2>
    </dataValidation>
    <dataValidation allowBlank="1" showInputMessage="1" showErrorMessage="1" promptTitle="Tipo da Manutenção na Função" prompt="I - Inclusão  _x000a_A - Alteração  _x000a_E - Exclusão  _x000a_T - Teste" sqref="H8:H356">
      <formula1>0</formula1>
      <formula2>0</formula2>
    </dataValidation>
  </dataValidations>
  <printOptions headings="1"/>
  <pageMargins left="0.39374999999999999" right="0.31527777777777777" top="0.2361111111111111" bottom="0.39374999999999999" header="0.51180555555555551" footer="0.2361111111111111"/>
  <pageSetup paperSize="9" scale="64" firstPageNumber="0" orientation="landscape" horizontalDpi="300" verticalDpi="300" r:id="rId1"/>
  <headerFooter alignWithMargins="0">
    <oddFooter>&amp;L&amp;P/&amp;N&amp;C&amp;D&amp;R  &amp;F - &amp;A         .</oddFooter>
  </headerFooter>
  <colBreaks count="1" manualBreakCount="1">
    <brk id="19" max="3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5"/>
  <sheetViews>
    <sheetView showGridLines="0" zoomScaleSheetLayoutView="100" workbookViewId="0">
      <selection activeCell="X8" sqref="X8:AB8"/>
    </sheetView>
  </sheetViews>
  <sheetFormatPr defaultRowHeight="12.75" x14ac:dyDescent="0.25"/>
  <cols>
    <col min="1" max="1" width="2.85546875" style="4" customWidth="1"/>
    <col min="2" max="2" width="8.28515625" style="4" customWidth="1"/>
    <col min="3" max="3" width="10.7109375" style="4" customWidth="1"/>
    <col min="4" max="4" width="2.28515625" style="4" customWidth="1"/>
    <col min="5" max="5" width="7.7109375" style="4" customWidth="1"/>
    <col min="6" max="6" width="5" style="4" customWidth="1"/>
    <col min="7" max="7" width="10.7109375" style="4" customWidth="1"/>
    <col min="8" max="8" width="4.7109375" style="4" customWidth="1"/>
    <col min="9" max="9" width="6.7109375" style="4" customWidth="1"/>
    <col min="10" max="10" width="4.7109375" style="4" customWidth="1"/>
    <col min="11" max="11" width="9.85546875" style="4" customWidth="1"/>
    <col min="12" max="12" width="7.28515625" style="4" customWidth="1"/>
    <col min="13" max="16384" width="9.140625" style="4"/>
  </cols>
  <sheetData>
    <row r="1" spans="1:12" ht="12" customHeight="1" x14ac:dyDescent="0.25">
      <c r="A1" s="142" t="s">
        <v>41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</row>
    <row r="2" spans="1:12" ht="12" customHeight="1" x14ac:dyDescent="0.25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</row>
    <row r="3" spans="1:12" ht="12" customHeight="1" x14ac:dyDescent="0.25">
      <c r="A3" s="142"/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2" ht="12" customHeight="1" x14ac:dyDescent="0.25">
      <c r="A4" s="143" t="str">
        <f>Contagem!A5&amp;" : "&amp;Contagem!F5</f>
        <v>Aplicação : CFC - Sistema ACESSOS</v>
      </c>
      <c r="B4" s="143"/>
      <c r="C4" s="143"/>
      <c r="D4" s="143"/>
      <c r="E4" s="143"/>
      <c r="F4" s="144" t="str">
        <f>Contagem!A6&amp;" : "&amp;Contagem!F6</f>
        <v>Projeto : PORTAL</v>
      </c>
      <c r="G4" s="144"/>
      <c r="H4" s="144"/>
      <c r="I4" s="144"/>
      <c r="J4" s="144"/>
      <c r="K4" s="144"/>
      <c r="L4" s="144"/>
    </row>
    <row r="5" spans="1:12" ht="12" customHeight="1" x14ac:dyDescent="0.25">
      <c r="A5" s="127" t="str">
        <f>Contagem!A7&amp;" : "&amp;Contagem!F7</f>
        <v>Responsável : Rodrigo Medeiros</v>
      </c>
      <c r="B5" s="127"/>
      <c r="C5" s="127"/>
      <c r="D5" s="127"/>
      <c r="E5" s="127"/>
      <c r="F5" s="144" t="str">
        <f>Contagem!A8&amp;" : "&amp;Contagem!F8</f>
        <v xml:space="preserve">Revisor : </v>
      </c>
      <c r="G5" s="144"/>
      <c r="H5" s="144"/>
      <c r="I5" s="144"/>
      <c r="J5" s="144"/>
      <c r="K5" s="144"/>
      <c r="L5" s="144"/>
    </row>
    <row r="6" spans="1:12" ht="12" customHeight="1" x14ac:dyDescent="0.25">
      <c r="A6" s="11" t="str">
        <f>Contagem!A4&amp;" : "&amp;Contagem!F4</f>
        <v>Empresa : Polisys Informática</v>
      </c>
      <c r="B6" s="20"/>
      <c r="C6" s="20"/>
      <c r="D6" s="21"/>
      <c r="E6" s="21"/>
      <c r="F6" s="136" t="str">
        <f>Contagem!R4&amp;" = "&amp;VALUE(Contagem!T4)</f>
        <v>R$/PF = 0</v>
      </c>
      <c r="G6" s="136"/>
      <c r="H6" s="136" t="str">
        <f>" Custo= "&amp;DOLLAR(Contagem!W4)</f>
        <v xml:space="preserve"> Custo= R$ 0,00</v>
      </c>
      <c r="I6" s="136"/>
      <c r="J6" s="136"/>
      <c r="K6" s="137" t="str">
        <f>"PF  = "&amp;VALUE(Contagem!W5)</f>
        <v>PF  = 50,5</v>
      </c>
      <c r="L6" s="137"/>
    </row>
    <row r="7" spans="1:12" ht="12" customHeight="1" x14ac:dyDescent="0.25">
      <c r="A7" s="138" t="s">
        <v>42</v>
      </c>
      <c r="B7" s="138"/>
      <c r="C7" s="139" t="s">
        <v>43</v>
      </c>
      <c r="D7" s="139"/>
      <c r="E7" s="139"/>
      <c r="F7" s="139"/>
      <c r="G7" s="140" t="s">
        <v>44</v>
      </c>
      <c r="H7" s="140"/>
      <c r="I7" s="141" t="s">
        <v>45</v>
      </c>
      <c r="J7" s="141"/>
      <c r="K7" s="141"/>
      <c r="L7" s="141"/>
    </row>
    <row r="8" spans="1:12" ht="12" customHeight="1" x14ac:dyDescent="0.25">
      <c r="A8" s="138"/>
      <c r="B8" s="138"/>
      <c r="C8" s="139"/>
      <c r="D8" s="139"/>
      <c r="E8" s="139"/>
      <c r="F8" s="139"/>
      <c r="G8" s="140"/>
      <c r="H8" s="140"/>
      <c r="I8" s="140"/>
      <c r="J8" s="141"/>
      <c r="K8" s="141"/>
      <c r="L8" s="141"/>
    </row>
    <row r="9" spans="1:12" ht="12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25"/>
    </row>
    <row r="10" spans="1:12" ht="12" customHeight="1" x14ac:dyDescent="0.25">
      <c r="A10" s="26"/>
      <c r="B10" s="27" t="s">
        <v>39</v>
      </c>
      <c r="C10" s="28">
        <f>COUNTIF(Funções!K8:K353,"EEL")</f>
        <v>7</v>
      </c>
      <c r="D10" s="29"/>
      <c r="E10" s="30" t="s">
        <v>46</v>
      </c>
      <c r="F10" s="30" t="s">
        <v>47</v>
      </c>
      <c r="G10" s="28">
        <f>C10*3</f>
        <v>21</v>
      </c>
      <c r="H10" s="29"/>
      <c r="I10" s="31"/>
      <c r="J10" s="29"/>
      <c r="K10" s="29"/>
      <c r="L10" s="32"/>
    </row>
    <row r="11" spans="1:12" ht="12" customHeight="1" x14ac:dyDescent="0.25">
      <c r="A11" s="26"/>
      <c r="B11" s="27"/>
      <c r="C11" s="28">
        <f>COUNTIF(Funções!K8:K353,"EEA")</f>
        <v>0</v>
      </c>
      <c r="D11" s="29"/>
      <c r="E11" s="30" t="s">
        <v>48</v>
      </c>
      <c r="F11" s="30" t="s">
        <v>49</v>
      </c>
      <c r="G11" s="28">
        <f>C11*4</f>
        <v>0</v>
      </c>
      <c r="H11" s="29"/>
      <c r="I11" s="31"/>
      <c r="J11" s="29"/>
      <c r="K11" s="29"/>
      <c r="L11" s="32"/>
    </row>
    <row r="12" spans="1:12" ht="12" customHeight="1" x14ac:dyDescent="0.25">
      <c r="A12" s="26"/>
      <c r="B12" s="27"/>
      <c r="C12" s="28">
        <f>COUNTIF(Funções!K8:K353,"EEH")</f>
        <v>0</v>
      </c>
      <c r="D12" s="29"/>
      <c r="E12" s="30" t="s">
        <v>50</v>
      </c>
      <c r="F12" s="30" t="s">
        <v>51</v>
      </c>
      <c r="G12" s="28">
        <f>C12*6</f>
        <v>0</v>
      </c>
      <c r="H12" s="29"/>
      <c r="I12" s="31"/>
      <c r="J12" s="29"/>
      <c r="L12" s="33"/>
    </row>
    <row r="13" spans="1:12" ht="6.75" customHeight="1" x14ac:dyDescent="0.25">
      <c r="A13" s="26"/>
      <c r="B13" s="27"/>
      <c r="C13" s="24"/>
      <c r="D13" s="29"/>
      <c r="E13" s="29"/>
      <c r="F13" s="29"/>
      <c r="G13" s="24"/>
      <c r="H13" s="29"/>
      <c r="I13" s="29"/>
      <c r="J13" s="29"/>
      <c r="K13" s="29"/>
      <c r="L13" s="32"/>
    </row>
    <row r="14" spans="1:12" ht="6.75" customHeight="1" x14ac:dyDescent="0.25">
      <c r="A14" s="26"/>
      <c r="B14" s="27"/>
      <c r="C14" s="29"/>
      <c r="D14" s="29"/>
      <c r="E14" s="29"/>
      <c r="F14" s="29"/>
      <c r="G14" s="29"/>
      <c r="H14" s="29"/>
      <c r="I14" s="29"/>
      <c r="J14" s="29"/>
      <c r="K14" s="29"/>
      <c r="L14" s="32"/>
    </row>
    <row r="15" spans="1:12" ht="6" customHeight="1" x14ac:dyDescent="0.25">
      <c r="A15" s="37" t="s">
        <v>97</v>
      </c>
      <c r="B15" s="38"/>
      <c r="C15" s="28"/>
      <c r="D15" s="28"/>
      <c r="E15" s="28"/>
      <c r="F15" s="28"/>
      <c r="G15" s="28"/>
      <c r="H15" s="28"/>
      <c r="I15" s="28"/>
      <c r="J15" s="28"/>
      <c r="K15" s="28"/>
      <c r="L15" s="39"/>
    </row>
    <row r="16" spans="1:12" ht="12" customHeight="1" x14ac:dyDescent="0.25">
      <c r="A16" s="26" t="s">
        <v>96</v>
      </c>
      <c r="B16" s="27"/>
      <c r="C16" s="29"/>
      <c r="D16" s="29"/>
      <c r="E16" s="29"/>
      <c r="F16" s="29"/>
      <c r="G16" s="29" t="s">
        <v>40</v>
      </c>
      <c r="H16" s="29" t="s">
        <v>98</v>
      </c>
      <c r="I16" s="29">
        <v>4</v>
      </c>
      <c r="J16" s="29">
        <v>3</v>
      </c>
      <c r="K16" s="29"/>
      <c r="L16" s="32"/>
    </row>
    <row r="17" spans="1:15" ht="12" customHeight="1" x14ac:dyDescent="0.25">
      <c r="A17" s="26"/>
      <c r="B17" s="34" t="s">
        <v>52</v>
      </c>
      <c r="C17" s="28">
        <f>SUM(C10:C12)</f>
        <v>7</v>
      </c>
      <c r="D17" s="29"/>
      <c r="E17" s="29"/>
      <c r="F17" s="34" t="s">
        <v>52</v>
      </c>
      <c r="G17" s="28">
        <f>SUM(G10:G12)</f>
        <v>21</v>
      </c>
      <c r="H17" s="29"/>
      <c r="I17" s="35">
        <f>IF($G$48&lt;&gt;0,G17/$G$48,"")</f>
        <v>0.35</v>
      </c>
      <c r="J17" s="29"/>
      <c r="K17" s="29"/>
      <c r="L17" s="32"/>
      <c r="O17" s="36"/>
    </row>
    <row r="18" spans="1:15" ht="6" customHeight="1" x14ac:dyDescent="0.25">
      <c r="A18" s="37"/>
      <c r="B18" s="38"/>
      <c r="C18" s="28"/>
      <c r="D18" s="28"/>
      <c r="E18" s="28"/>
      <c r="F18" s="28"/>
      <c r="G18" s="28"/>
      <c r="H18" s="28"/>
      <c r="I18" s="28"/>
      <c r="J18" s="28"/>
      <c r="K18" s="28"/>
      <c r="L18" s="39"/>
    </row>
    <row r="19" spans="1:15" ht="12" customHeight="1" x14ac:dyDescent="0.25">
      <c r="A19" s="26"/>
      <c r="B19" s="27"/>
      <c r="C19" s="29"/>
      <c r="D19" s="29"/>
      <c r="E19" s="29"/>
      <c r="F19" s="29"/>
      <c r="G19" s="29"/>
      <c r="H19" s="29"/>
      <c r="I19" s="29"/>
      <c r="J19" s="29"/>
      <c r="K19" s="29"/>
      <c r="L19" s="32"/>
    </row>
    <row r="20" spans="1:15" ht="12" customHeight="1" x14ac:dyDescent="0.25">
      <c r="A20" s="26"/>
      <c r="B20" s="27" t="s">
        <v>40</v>
      </c>
      <c r="C20" s="28">
        <f>COUNTIF(Funções!K8:K353,"SEL")</f>
        <v>1</v>
      </c>
      <c r="D20" s="29"/>
      <c r="E20" s="30" t="s">
        <v>46</v>
      </c>
      <c r="F20" s="30" t="s">
        <v>49</v>
      </c>
      <c r="G20" s="28">
        <f>C20*4</f>
        <v>4</v>
      </c>
      <c r="H20" s="29"/>
      <c r="I20" s="29"/>
      <c r="J20" s="29"/>
      <c r="K20" s="29"/>
      <c r="L20" s="32"/>
    </row>
    <row r="21" spans="1:15" ht="12" customHeight="1" x14ac:dyDescent="0.25">
      <c r="A21" s="26"/>
      <c r="B21" s="27"/>
      <c r="C21" s="28">
        <f>COUNTIF(Funções!K8:K353,"SEA")</f>
        <v>0</v>
      </c>
      <c r="D21" s="29"/>
      <c r="E21" s="30" t="s">
        <v>48</v>
      </c>
      <c r="F21" s="30" t="s">
        <v>53</v>
      </c>
      <c r="G21" s="28">
        <f>C21*5</f>
        <v>0</v>
      </c>
      <c r="H21" s="29"/>
      <c r="I21" s="29"/>
      <c r="J21" s="29"/>
      <c r="K21" s="29"/>
      <c r="L21" s="32"/>
    </row>
    <row r="22" spans="1:15" ht="12" customHeight="1" x14ac:dyDescent="0.25">
      <c r="A22" s="26"/>
      <c r="B22" s="27"/>
      <c r="C22" s="28">
        <f>COUNTIF(Funções!K8:K353,"SEH")</f>
        <v>0</v>
      </c>
      <c r="D22" s="29"/>
      <c r="E22" s="30" t="s">
        <v>50</v>
      </c>
      <c r="F22" s="30" t="s">
        <v>54</v>
      </c>
      <c r="G22" s="28">
        <f>C22*7</f>
        <v>0</v>
      </c>
      <c r="H22" s="29"/>
      <c r="I22" s="29"/>
      <c r="J22" s="29"/>
      <c r="K22" s="29"/>
      <c r="L22" s="33"/>
    </row>
    <row r="23" spans="1:15" ht="6.75" customHeight="1" x14ac:dyDescent="0.25">
      <c r="A23" s="26"/>
      <c r="B23" s="27"/>
      <c r="C23" s="24"/>
      <c r="D23" s="29"/>
      <c r="E23" s="29"/>
      <c r="F23" s="29"/>
      <c r="G23" s="24"/>
      <c r="H23" s="29"/>
      <c r="I23" s="29"/>
      <c r="J23" s="29"/>
      <c r="K23" s="29"/>
      <c r="L23" s="32"/>
    </row>
    <row r="24" spans="1:15" ht="12" customHeight="1" x14ac:dyDescent="0.25">
      <c r="A24" s="26"/>
      <c r="B24" s="34" t="s">
        <v>52</v>
      </c>
      <c r="C24" s="28">
        <f>SUM(C20:C22)</f>
        <v>1</v>
      </c>
      <c r="D24" s="29"/>
      <c r="E24" s="29"/>
      <c r="F24" s="34" t="s">
        <v>52</v>
      </c>
      <c r="G24" s="28">
        <f>SUM(G20:G22)</f>
        <v>4</v>
      </c>
      <c r="H24" s="29"/>
      <c r="I24" s="40">
        <f>IF($G$48&lt;&gt;0,G24/$G$48,"")</f>
        <v>6.6666666666666666E-2</v>
      </c>
      <c r="J24" s="29"/>
      <c r="K24" s="29"/>
      <c r="L24" s="32"/>
    </row>
    <row r="25" spans="1:15" ht="6" customHeight="1" x14ac:dyDescent="0.25">
      <c r="A25" s="37"/>
      <c r="B25" s="38"/>
      <c r="C25" s="28"/>
      <c r="D25" s="28"/>
      <c r="E25" s="28"/>
      <c r="F25" s="28"/>
      <c r="G25" s="28"/>
      <c r="H25" s="28"/>
      <c r="I25" s="28"/>
      <c r="J25" s="28"/>
      <c r="K25" s="28"/>
      <c r="L25" s="39"/>
    </row>
    <row r="26" spans="1:15" ht="12" customHeight="1" x14ac:dyDescent="0.25">
      <c r="A26" s="22"/>
      <c r="B26" s="23"/>
      <c r="C26" s="29"/>
      <c r="D26" s="24"/>
      <c r="E26" s="24"/>
      <c r="F26" s="24"/>
      <c r="G26" s="29"/>
      <c r="H26" s="24"/>
      <c r="I26" s="24"/>
      <c r="J26" s="24"/>
      <c r="K26" s="24"/>
      <c r="L26" s="25"/>
    </row>
    <row r="27" spans="1:15" ht="12" customHeight="1" x14ac:dyDescent="0.25">
      <c r="A27" s="26"/>
      <c r="B27" s="27" t="s">
        <v>38</v>
      </c>
      <c r="C27" s="28">
        <f>COUNTIF(Funções!K8:K353,"CEL")</f>
        <v>7</v>
      </c>
      <c r="D27" s="29"/>
      <c r="E27" s="30" t="s">
        <v>46</v>
      </c>
      <c r="F27" s="30" t="s">
        <v>47</v>
      </c>
      <c r="G27" s="28">
        <f>C27*3</f>
        <v>21</v>
      </c>
      <c r="H27" s="29"/>
      <c r="I27" s="29"/>
      <c r="J27" s="29"/>
      <c r="K27" s="29"/>
      <c r="L27" s="32"/>
    </row>
    <row r="28" spans="1:15" ht="12" customHeight="1" x14ac:dyDescent="0.25">
      <c r="A28" s="26"/>
      <c r="B28" s="27"/>
      <c r="C28" s="28">
        <f>COUNTIF(Funções!K8:K353,"CEA")</f>
        <v>0</v>
      </c>
      <c r="D28" s="29"/>
      <c r="E28" s="30" t="s">
        <v>48</v>
      </c>
      <c r="F28" s="30" t="s">
        <v>49</v>
      </c>
      <c r="G28" s="28">
        <f>C28*4</f>
        <v>0</v>
      </c>
      <c r="H28" s="29"/>
      <c r="I28" s="29"/>
      <c r="J28" s="29"/>
      <c r="K28" s="29"/>
      <c r="L28" s="32"/>
    </row>
    <row r="29" spans="1:15" ht="12" customHeight="1" x14ac:dyDescent="0.25">
      <c r="A29" s="26"/>
      <c r="B29" s="27"/>
      <c r="C29" s="28">
        <f>COUNTIF(Funções!K8:K353,"CEH")</f>
        <v>0</v>
      </c>
      <c r="D29" s="29"/>
      <c r="E29" s="30" t="s">
        <v>50</v>
      </c>
      <c r="F29" s="30" t="s">
        <v>51</v>
      </c>
      <c r="G29" s="28">
        <f>C29*6</f>
        <v>0</v>
      </c>
      <c r="H29" s="29"/>
      <c r="I29" s="29"/>
      <c r="J29" s="29"/>
      <c r="K29" s="29"/>
      <c r="L29" s="33"/>
    </row>
    <row r="30" spans="1:15" ht="6.75" customHeight="1" x14ac:dyDescent="0.25">
      <c r="A30" s="26"/>
      <c r="B30" s="27"/>
      <c r="C30" s="24"/>
      <c r="D30" s="29"/>
      <c r="E30" s="29"/>
      <c r="F30" s="29"/>
      <c r="G30" s="24"/>
      <c r="H30" s="29"/>
      <c r="I30" s="29"/>
      <c r="J30" s="29"/>
      <c r="K30" s="29"/>
      <c r="L30" s="32"/>
    </row>
    <row r="31" spans="1:15" ht="12" customHeight="1" x14ac:dyDescent="0.25">
      <c r="A31" s="26"/>
      <c r="B31" s="34" t="s">
        <v>52</v>
      </c>
      <c r="C31" s="28">
        <f>SUM(C27:C29)</f>
        <v>7</v>
      </c>
      <c r="D31" s="29"/>
      <c r="E31" s="29"/>
      <c r="F31" s="34" t="s">
        <v>52</v>
      </c>
      <c r="G31" s="28">
        <f>SUM(G27:G29)</f>
        <v>21</v>
      </c>
      <c r="H31" s="29"/>
      <c r="I31" s="41">
        <f>IF($G$48&lt;&gt;0,G31/$G$48,"")</f>
        <v>0.35</v>
      </c>
      <c r="J31" s="29"/>
      <c r="K31" s="29"/>
      <c r="L31" s="32"/>
    </row>
    <row r="32" spans="1:15" ht="6" customHeight="1" x14ac:dyDescent="0.25">
      <c r="A32" s="37"/>
      <c r="B32" s="38"/>
      <c r="C32" s="28"/>
      <c r="D32" s="28"/>
      <c r="E32" s="28"/>
      <c r="F32" s="28"/>
      <c r="G32" s="28"/>
      <c r="H32" s="28"/>
      <c r="I32" s="28"/>
      <c r="J32" s="28"/>
      <c r="K32" s="28"/>
      <c r="L32" s="39"/>
    </row>
    <row r="33" spans="1:12" ht="12" customHeight="1" x14ac:dyDescent="0.25">
      <c r="A33" s="22"/>
      <c r="B33" s="23"/>
      <c r="C33" s="29"/>
      <c r="D33" s="24"/>
      <c r="E33" s="24"/>
      <c r="F33" s="24"/>
      <c r="G33" s="29"/>
      <c r="H33" s="24"/>
      <c r="I33" s="24"/>
      <c r="J33" s="24"/>
      <c r="K33" s="24"/>
      <c r="L33" s="25"/>
    </row>
    <row r="34" spans="1:12" ht="12" customHeight="1" x14ac:dyDescent="0.25">
      <c r="A34" s="26"/>
      <c r="B34" s="27" t="s">
        <v>36</v>
      </c>
      <c r="C34" s="28">
        <f>COUNTIF(Funções!K8:K353,"ALIL")</f>
        <v>2</v>
      </c>
      <c r="D34" s="29"/>
      <c r="E34" s="29" t="s">
        <v>46</v>
      </c>
      <c r="F34" s="29" t="s">
        <v>54</v>
      </c>
      <c r="G34" s="28">
        <f>C34*7</f>
        <v>14</v>
      </c>
      <c r="H34" s="29"/>
      <c r="I34" s="29"/>
      <c r="J34" s="29"/>
      <c r="K34" s="29"/>
      <c r="L34" s="32"/>
    </row>
    <row r="35" spans="1:12" ht="12" customHeight="1" x14ac:dyDescent="0.25">
      <c r="A35" s="26"/>
      <c r="B35" s="27"/>
      <c r="C35" s="28">
        <f>COUNTIF(Funções!K8:K353,"ALIA")</f>
        <v>0</v>
      </c>
      <c r="D35" s="29"/>
      <c r="E35" s="29" t="s">
        <v>48</v>
      </c>
      <c r="F35" s="29" t="s">
        <v>55</v>
      </c>
      <c r="G35" s="28">
        <f>C35*10</f>
        <v>0</v>
      </c>
      <c r="H35" s="29"/>
      <c r="I35" s="29"/>
      <c r="J35" s="29"/>
      <c r="K35" s="29"/>
      <c r="L35" s="32"/>
    </row>
    <row r="36" spans="1:12" ht="12" customHeight="1" x14ac:dyDescent="0.25">
      <c r="A36" s="26"/>
      <c r="B36" s="27"/>
      <c r="C36" s="28">
        <f>COUNTIF(Funções!K8:K353,"ALIH")</f>
        <v>0</v>
      </c>
      <c r="D36" s="29"/>
      <c r="E36" s="29" t="s">
        <v>50</v>
      </c>
      <c r="F36" s="29" t="s">
        <v>56</v>
      </c>
      <c r="G36" s="28">
        <f>C36*15</f>
        <v>0</v>
      </c>
      <c r="H36" s="29"/>
      <c r="I36" s="29"/>
      <c r="J36" s="29"/>
      <c r="K36" s="29"/>
      <c r="L36" s="33"/>
    </row>
    <row r="37" spans="1:12" ht="6.75" customHeight="1" x14ac:dyDescent="0.25">
      <c r="A37" s="26"/>
      <c r="B37" s="27"/>
      <c r="C37" s="24"/>
      <c r="D37" s="29"/>
      <c r="E37" s="29"/>
      <c r="F37" s="29"/>
      <c r="G37" s="24"/>
      <c r="H37" s="29"/>
      <c r="I37" s="29"/>
      <c r="J37" s="29"/>
      <c r="K37" s="29"/>
      <c r="L37" s="32"/>
    </row>
    <row r="38" spans="1:12" ht="12" customHeight="1" x14ac:dyDescent="0.25">
      <c r="A38" s="26"/>
      <c r="B38" s="34" t="s">
        <v>52</v>
      </c>
      <c r="C38" s="28">
        <f>SUM(C34:C36)</f>
        <v>2</v>
      </c>
      <c r="D38" s="29"/>
      <c r="E38" s="29"/>
      <c r="F38" s="34" t="s">
        <v>52</v>
      </c>
      <c r="G38" s="28">
        <f>SUM(G34:G36)</f>
        <v>14</v>
      </c>
      <c r="H38" s="29"/>
      <c r="I38" s="42">
        <f>IF($G$48&lt;&gt;0,G38/$G$48,"")</f>
        <v>0.23333333333333334</v>
      </c>
      <c r="J38" s="29"/>
      <c r="K38" s="29"/>
      <c r="L38" s="32"/>
    </row>
    <row r="39" spans="1:12" ht="6" customHeight="1" x14ac:dyDescent="0.25">
      <c r="A39" s="37"/>
      <c r="B39" s="38"/>
      <c r="C39" s="28"/>
      <c r="D39" s="28"/>
      <c r="E39" s="28"/>
      <c r="F39" s="28"/>
      <c r="G39" s="28"/>
      <c r="H39" s="28"/>
      <c r="I39" s="28"/>
      <c r="J39" s="28"/>
      <c r="K39" s="28"/>
      <c r="L39" s="39"/>
    </row>
    <row r="40" spans="1:12" ht="12" customHeight="1" x14ac:dyDescent="0.25">
      <c r="A40" s="22"/>
      <c r="B40" s="23"/>
      <c r="C40" s="29"/>
      <c r="D40" s="24"/>
      <c r="E40" s="24"/>
      <c r="F40" s="24"/>
      <c r="G40" s="29"/>
      <c r="H40" s="24"/>
      <c r="I40" s="24"/>
      <c r="J40" s="24"/>
      <c r="K40" s="24"/>
      <c r="L40" s="25"/>
    </row>
    <row r="41" spans="1:12" ht="12" customHeight="1" x14ac:dyDescent="0.25">
      <c r="A41" s="26"/>
      <c r="B41" s="27" t="s">
        <v>37</v>
      </c>
      <c r="C41" s="28">
        <f>COUNTIF(Funções!K8:K353,"AIEL")</f>
        <v>0</v>
      </c>
      <c r="D41" s="29"/>
      <c r="E41" s="29" t="s">
        <v>46</v>
      </c>
      <c r="F41" s="29" t="s">
        <v>53</v>
      </c>
      <c r="G41" s="28">
        <f>C41*5</f>
        <v>0</v>
      </c>
      <c r="H41" s="29"/>
      <c r="I41" s="29"/>
      <c r="J41" s="29"/>
      <c r="K41" s="29"/>
      <c r="L41" s="32"/>
    </row>
    <row r="42" spans="1:12" ht="12" customHeight="1" x14ac:dyDescent="0.25">
      <c r="A42" s="26"/>
      <c r="B42" s="27"/>
      <c r="C42" s="28">
        <f>COUNTIF(Funções!K8:K353,"AIEA")</f>
        <v>0</v>
      </c>
      <c r="D42" s="29"/>
      <c r="E42" s="29" t="s">
        <v>48</v>
      </c>
      <c r="F42" s="29" t="s">
        <v>54</v>
      </c>
      <c r="G42" s="28">
        <f>C42*7</f>
        <v>0</v>
      </c>
      <c r="H42" s="29"/>
      <c r="I42" s="29"/>
      <c r="J42" s="29"/>
      <c r="K42" s="29"/>
      <c r="L42" s="32"/>
    </row>
    <row r="43" spans="1:12" ht="12" customHeight="1" x14ac:dyDescent="0.25">
      <c r="A43" s="26"/>
      <c r="B43" s="27"/>
      <c r="C43" s="28">
        <f>COUNTIF(Funções!K8:K353,"AIEH")</f>
        <v>0</v>
      </c>
      <c r="D43" s="29"/>
      <c r="E43" s="29" t="s">
        <v>50</v>
      </c>
      <c r="F43" s="29" t="s">
        <v>55</v>
      </c>
      <c r="G43" s="28">
        <f>C43*10</f>
        <v>0</v>
      </c>
      <c r="H43" s="29"/>
      <c r="I43" s="29"/>
      <c r="J43" s="29"/>
      <c r="K43" s="29"/>
      <c r="L43" s="33"/>
    </row>
    <row r="44" spans="1:12" ht="6.75" customHeight="1" x14ac:dyDescent="0.25">
      <c r="A44" s="26"/>
      <c r="B44" s="27"/>
      <c r="C44" s="24"/>
      <c r="D44" s="29"/>
      <c r="E44" s="29"/>
      <c r="F44" s="29"/>
      <c r="G44" s="24"/>
      <c r="H44" s="29"/>
      <c r="I44" s="29"/>
      <c r="J44" s="29"/>
      <c r="K44" s="29"/>
      <c r="L44" s="32"/>
    </row>
    <row r="45" spans="1:12" ht="12" customHeight="1" x14ac:dyDescent="0.25">
      <c r="A45" s="26"/>
      <c r="B45" s="34" t="s">
        <v>52</v>
      </c>
      <c r="C45" s="28">
        <f>SUM(C41:C43)</f>
        <v>0</v>
      </c>
      <c r="D45" s="29"/>
      <c r="E45" s="29"/>
      <c r="F45" s="34" t="s">
        <v>52</v>
      </c>
      <c r="G45" s="28">
        <f>SUM(G41:G43)</f>
        <v>0</v>
      </c>
      <c r="H45" s="29"/>
      <c r="I45" s="43">
        <f>IF($G$48&lt;&gt;0,G45/$G$48,"")</f>
        <v>0</v>
      </c>
      <c r="J45" s="29"/>
      <c r="K45" s="29"/>
      <c r="L45" s="32"/>
    </row>
    <row r="46" spans="1:12" ht="6" customHeight="1" x14ac:dyDescent="0.25">
      <c r="A46" s="37"/>
      <c r="B46" s="38"/>
      <c r="C46" s="28"/>
      <c r="D46" s="28"/>
      <c r="E46" s="28"/>
      <c r="F46" s="28"/>
      <c r="G46" s="28"/>
      <c r="H46" s="28"/>
      <c r="I46" s="28"/>
      <c r="J46" s="28"/>
      <c r="K46" s="28"/>
      <c r="L46" s="39"/>
    </row>
    <row r="47" spans="1:12" ht="12" customHeight="1" x14ac:dyDescent="0.25">
      <c r="A47" s="26"/>
      <c r="B47" s="27"/>
      <c r="C47" s="29"/>
      <c r="D47" s="29"/>
      <c r="E47" s="29"/>
      <c r="F47" s="29"/>
      <c r="G47" s="29"/>
      <c r="H47" s="29"/>
      <c r="I47" s="29"/>
      <c r="J47" s="29"/>
      <c r="K47" s="29"/>
      <c r="L47" s="32"/>
    </row>
    <row r="48" spans="1:12" ht="12" customHeight="1" x14ac:dyDescent="0.25">
      <c r="A48" s="26"/>
      <c r="B48" s="27" t="s">
        <v>57</v>
      </c>
      <c r="C48" s="29"/>
      <c r="D48" s="29"/>
      <c r="E48" s="29"/>
      <c r="F48" s="29"/>
      <c r="G48" s="28">
        <f>SUM(G17+G24+G31+G38+G45)</f>
        <v>60</v>
      </c>
      <c r="H48" s="29"/>
      <c r="I48" s="29"/>
      <c r="J48" s="29"/>
      <c r="K48" s="29"/>
      <c r="L48" s="32"/>
    </row>
    <row r="49" spans="1:12" ht="12" customHeight="1" x14ac:dyDescent="0.25">
      <c r="A49" s="26"/>
      <c r="B49" s="27" t="s">
        <v>58</v>
      </c>
      <c r="C49" s="29"/>
      <c r="D49" s="29"/>
      <c r="E49" s="29"/>
      <c r="F49" s="29"/>
      <c r="G49" s="28">
        <f>(C10+C11+C12)*4+(C20+C21+C22)*5+(C27+C28+C29)*4+(C34+C35+C36)*7+(C41+C42+C43)*5</f>
        <v>75</v>
      </c>
      <c r="H49" s="29"/>
      <c r="I49" s="29"/>
      <c r="J49" s="29"/>
      <c r="K49" s="29"/>
      <c r="L49" s="32"/>
    </row>
    <row r="50" spans="1:12" ht="12" customHeight="1" x14ac:dyDescent="0.25">
      <c r="A50" s="26"/>
      <c r="B50" s="27" t="s">
        <v>59</v>
      </c>
      <c r="C50" s="29"/>
      <c r="D50" s="29"/>
      <c r="E50" s="29"/>
      <c r="F50" s="29"/>
      <c r="G50" s="28">
        <f>(C34+C35+C36)*35+(C41+C42+C43)*15</f>
        <v>70</v>
      </c>
      <c r="H50" s="29"/>
      <c r="I50" s="29"/>
      <c r="J50" s="29"/>
      <c r="K50" s="29"/>
      <c r="L50" s="32"/>
    </row>
    <row r="51" spans="1:12" ht="12" customHeight="1" x14ac:dyDescent="0.25">
      <c r="A51" s="26"/>
      <c r="B51" s="27"/>
      <c r="C51" s="29"/>
      <c r="D51" s="29"/>
      <c r="E51" s="29"/>
      <c r="F51" s="29"/>
      <c r="G51" s="29"/>
      <c r="H51" s="29"/>
      <c r="I51" s="29"/>
      <c r="J51" s="29"/>
      <c r="K51" s="29"/>
      <c r="L51" s="32"/>
    </row>
    <row r="52" spans="1:12" ht="12" customHeight="1" x14ac:dyDescent="0.25">
      <c r="A52" s="26"/>
      <c r="B52" s="27"/>
      <c r="C52" s="29"/>
      <c r="D52" s="29"/>
      <c r="E52" s="29"/>
      <c r="F52" s="29"/>
      <c r="G52" s="29"/>
      <c r="H52" s="29"/>
      <c r="I52" s="29"/>
      <c r="J52" s="29"/>
      <c r="K52" s="29"/>
      <c r="L52" s="32"/>
    </row>
    <row r="53" spans="1:12" ht="12" customHeight="1" x14ac:dyDescent="0.25">
      <c r="A53" s="26"/>
      <c r="H53" s="29"/>
      <c r="I53" s="29"/>
      <c r="J53" s="29"/>
      <c r="L53" s="32"/>
    </row>
    <row r="54" spans="1:12" ht="13.5" customHeight="1" x14ac:dyDescent="0.25">
      <c r="A54" s="26"/>
      <c r="H54" s="29"/>
      <c r="I54" s="29"/>
      <c r="J54" s="29"/>
      <c r="L54" s="32"/>
    </row>
    <row r="55" spans="1:12" ht="12" customHeight="1" x14ac:dyDescent="0.25">
      <c r="A55" s="22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5"/>
    </row>
    <row r="56" spans="1:12" ht="12" customHeight="1" x14ac:dyDescent="0.25">
      <c r="A56" s="26"/>
      <c r="B56" s="27" t="s">
        <v>60</v>
      </c>
      <c r="C56" s="27"/>
      <c r="D56" s="27"/>
      <c r="E56" s="27"/>
      <c r="F56" s="27"/>
      <c r="G56" s="27"/>
      <c r="H56" s="27"/>
      <c r="I56" s="27"/>
      <c r="J56" s="27"/>
      <c r="K56" s="27"/>
      <c r="L56" s="32"/>
    </row>
    <row r="57" spans="1:12" ht="12" customHeight="1" x14ac:dyDescent="0.25">
      <c r="A57" s="26"/>
      <c r="B57" s="27"/>
      <c r="C57" s="27"/>
      <c r="D57" s="27"/>
      <c r="E57" s="44" t="s">
        <v>61</v>
      </c>
      <c r="F57" s="44" t="s">
        <v>62</v>
      </c>
      <c r="G57" s="44" t="s">
        <v>63</v>
      </c>
      <c r="H57" s="27"/>
      <c r="I57" s="27"/>
      <c r="J57" s="27"/>
      <c r="K57" s="27"/>
      <c r="L57" s="32"/>
    </row>
    <row r="58" spans="1:12" ht="12" customHeight="1" x14ac:dyDescent="0.25">
      <c r="A58" s="26"/>
      <c r="B58" s="135" t="s">
        <v>64</v>
      </c>
      <c r="C58" s="135"/>
      <c r="D58" s="135"/>
      <c r="E58" s="45">
        <f>SUMIF(Funções!$H$8:$H$446,"I",Funções!$N$8:$N$446)</f>
        <v>37</v>
      </c>
      <c r="F58" s="45">
        <f>Contagem!U11</f>
        <v>1</v>
      </c>
      <c r="G58" s="46">
        <f>F58*E58</f>
        <v>37</v>
      </c>
      <c r="H58" s="47"/>
      <c r="I58" s="47"/>
      <c r="J58" s="47"/>
      <c r="K58" s="48" t="s">
        <v>65</v>
      </c>
      <c r="L58" s="32"/>
    </row>
    <row r="59" spans="1:12" ht="12" customHeight="1" x14ac:dyDescent="0.25">
      <c r="A59" s="26"/>
      <c r="B59" s="135" t="s">
        <v>66</v>
      </c>
      <c r="C59" s="135"/>
      <c r="D59" s="135"/>
      <c r="E59" s="45">
        <f>SUMIF(Funções!$H$8:$H$446,"A",Funções!$N$8:$N$446)</f>
        <v>19</v>
      </c>
      <c r="F59" s="45">
        <f>Contagem!U12</f>
        <v>0.5</v>
      </c>
      <c r="G59" s="46">
        <f>F59*E59</f>
        <v>9.5</v>
      </c>
      <c r="H59" s="47"/>
      <c r="I59" s="47"/>
      <c r="J59" s="47"/>
      <c r="K59" s="49">
        <f>Contagem!W5</f>
        <v>50.5</v>
      </c>
      <c r="L59" s="32"/>
    </row>
    <row r="60" spans="1:12" ht="12" customHeight="1" x14ac:dyDescent="0.25">
      <c r="A60" s="26"/>
      <c r="B60" s="135" t="s">
        <v>67</v>
      </c>
      <c r="C60" s="135"/>
      <c r="D60" s="135"/>
      <c r="E60" s="45">
        <f>SUMIF(Funções!$H$8:$H$445,"E",Funções!$N$8:$N$446)</f>
        <v>4</v>
      </c>
      <c r="F60" s="45">
        <f>Contagem!U13</f>
        <v>1</v>
      </c>
      <c r="G60" s="46">
        <f>F60*E60</f>
        <v>4</v>
      </c>
      <c r="H60" s="47"/>
      <c r="I60" s="47"/>
      <c r="J60" s="47"/>
      <c r="K60" s="27"/>
      <c r="L60" s="32"/>
    </row>
    <row r="61" spans="1:12" ht="12" customHeight="1" x14ac:dyDescent="0.25">
      <c r="A61" s="26"/>
      <c r="B61" s="135" t="s">
        <v>68</v>
      </c>
      <c r="C61" s="135"/>
      <c r="D61" s="135"/>
      <c r="E61" s="45">
        <f>SUMIF(Funções!$H$8:$H$446,"T",Funções!$N$8:$N$446)</f>
        <v>0</v>
      </c>
      <c r="F61" s="45">
        <f>Contagem!U14</f>
        <v>0.15</v>
      </c>
      <c r="G61" s="46">
        <f>F61*E61</f>
        <v>0</v>
      </c>
      <c r="H61" s="47"/>
      <c r="I61" s="47"/>
      <c r="J61" s="47"/>
      <c r="K61" s="27"/>
      <c r="L61" s="32"/>
    </row>
    <row r="62" spans="1:12" ht="12" customHeight="1" x14ac:dyDescent="0.25">
      <c r="A62" s="26"/>
      <c r="B62" s="135" t="s">
        <v>70</v>
      </c>
      <c r="C62" s="135"/>
      <c r="D62" s="135"/>
      <c r="E62" s="45">
        <f>SUMIF(Funções!$H$8:$H$446,"C",Funções!$N$8:$N$446)</f>
        <v>0</v>
      </c>
      <c r="F62" s="45">
        <v>0.2</v>
      </c>
      <c r="G62" s="46">
        <f>F62*E62</f>
        <v>0</v>
      </c>
      <c r="H62" s="47"/>
      <c r="I62" s="47"/>
      <c r="J62" s="47"/>
      <c r="K62" s="27"/>
      <c r="L62" s="32"/>
    </row>
    <row r="63" spans="1:12" ht="12" customHeight="1" x14ac:dyDescent="0.25">
      <c r="A63" s="50"/>
      <c r="B63" s="51"/>
      <c r="C63" s="52"/>
      <c r="D63" s="53"/>
      <c r="E63" s="54"/>
      <c r="F63" s="53"/>
      <c r="G63" s="55"/>
      <c r="H63" s="56"/>
      <c r="I63" s="56"/>
      <c r="J63" s="56"/>
      <c r="K63" s="57"/>
      <c r="L63" s="58"/>
    </row>
    <row r="64" spans="1:12" ht="12" customHeight="1" x14ac:dyDescent="0.25">
      <c r="B64" s="59"/>
      <c r="C64" s="60"/>
      <c r="E64" s="61"/>
      <c r="G64" s="62"/>
      <c r="H64" s="47"/>
      <c r="I64" s="47"/>
      <c r="J64" s="47"/>
      <c r="K64" s="63"/>
    </row>
    <row r="65" spans="2:11" ht="12" customHeight="1" x14ac:dyDescent="0.25">
      <c r="B65" s="59"/>
      <c r="C65" s="60"/>
      <c r="E65" s="61"/>
      <c r="G65" s="62"/>
      <c r="H65" s="47"/>
      <c r="I65" s="47"/>
      <c r="J65" s="47"/>
      <c r="K65" s="63"/>
    </row>
  </sheetData>
  <mergeCells count="19">
    <mergeCell ref="A1:L3"/>
    <mergeCell ref="A4:E4"/>
    <mergeCell ref="F4:L4"/>
    <mergeCell ref="A5:E5"/>
    <mergeCell ref="F5:L5"/>
    <mergeCell ref="B62:D62"/>
    <mergeCell ref="B60:D60"/>
    <mergeCell ref="B61:D61"/>
    <mergeCell ref="H6:J6"/>
    <mergeCell ref="K6:L6"/>
    <mergeCell ref="A7:B8"/>
    <mergeCell ref="C7:F8"/>
    <mergeCell ref="B58:D58"/>
    <mergeCell ref="B59:D59"/>
    <mergeCell ref="G7:G8"/>
    <mergeCell ref="H7:H8"/>
    <mergeCell ref="I7:J8"/>
    <mergeCell ref="K7:L8"/>
    <mergeCell ref="F6:G6"/>
  </mergeCells>
  <phoneticPr fontId="33" type="noConversion"/>
  <pageMargins left="0.74791666666666667" right="0.74791666666666667" top="1.3097222222222222" bottom="0.98402777777777772" header="0.51180555555555551" footer="0.49236111111111114"/>
  <pageSetup paperSize="9" firstPageNumber="0" orientation="portrait" horizontalDpi="300" verticalDpi="300"/>
  <headerFooter alignWithMargins="0">
    <oddFooter>&amp;R&amp;"Tahoma,Normal"&amp;8&amp;F - &amp;A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9</vt:i4>
      </vt:variant>
    </vt:vector>
  </HeadingPairs>
  <TitlesOfParts>
    <vt:vector size="12" baseType="lpstr">
      <vt:lpstr>Contagem</vt:lpstr>
      <vt:lpstr>Funções</vt:lpstr>
      <vt:lpstr>Sumário</vt:lpstr>
      <vt:lpstr>Funções!Area_de_impressao</vt:lpstr>
      <vt:lpstr>Sumário!Area_de_impressao</vt:lpstr>
      <vt:lpstr>Data</vt:lpstr>
      <vt:lpstr>Projeto</vt:lpstr>
      <vt:lpstr>Responsável</vt:lpstr>
      <vt:lpstr>Revisão</vt:lpstr>
      <vt:lpstr>Revisor</vt:lpstr>
      <vt:lpstr>Funções!Titulos_de_impressao</vt:lpstr>
      <vt:lpstr>UFPB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Cássio Guedes</dc:creator>
  <cp:lastModifiedBy>Rodrigo Medeiros</cp:lastModifiedBy>
  <cp:lastPrinted>2013-12-12T19:12:30Z</cp:lastPrinted>
  <dcterms:created xsi:type="dcterms:W3CDTF">2011-10-06T19:57:08Z</dcterms:created>
  <dcterms:modified xsi:type="dcterms:W3CDTF">2015-10-05T19:52:03Z</dcterms:modified>
</cp:coreProperties>
</file>